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atrick\Documents\Homelessness\CSH-SIF Proj 2012-2015\SIF Current Materials\"/>
    </mc:Choice>
  </mc:AlternateContent>
  <bookViews>
    <workbookView xWindow="120" yWindow="96" windowWidth="17376" windowHeight="14832" activeTab="1"/>
  </bookViews>
  <sheets>
    <sheet name="Triage Tool v1" sheetId="8" r:id="rId1"/>
    <sheet name="Triage Tool v2" sheetId="10" r:id="rId2"/>
  </sheets>
  <definedNames>
    <definedName name="_xlnm.Print_Area" localSheetId="0">'Triage Tool v1'!$C$1:$N$39</definedName>
    <definedName name="_xlnm.Print_Area" localSheetId="1">'Triage Tool v2'!$B$2:$Q$71</definedName>
  </definedNames>
  <calcPr calcId="152511"/>
</workbook>
</file>

<file path=xl/calcChain.xml><?xml version="1.0" encoding="utf-8"?>
<calcChain xmlns="http://schemas.openxmlformats.org/spreadsheetml/2006/main">
  <c r="G92" i="10" l="1"/>
  <c r="H92" i="10"/>
  <c r="I92" i="10"/>
  <c r="J92" i="10"/>
  <c r="K92" i="10"/>
  <c r="L92" i="10"/>
  <c r="M92" i="10"/>
  <c r="N92" i="10"/>
  <c r="O92" i="10"/>
  <c r="P92" i="10"/>
  <c r="Q92" i="10"/>
  <c r="G93" i="10"/>
  <c r="H93" i="10"/>
  <c r="I93" i="10"/>
  <c r="J93" i="10"/>
  <c r="K93" i="10"/>
  <c r="L93" i="10"/>
  <c r="M93" i="10"/>
  <c r="N93" i="10"/>
  <c r="O93" i="10"/>
  <c r="P93" i="10"/>
  <c r="Q93" i="10"/>
  <c r="G94" i="10"/>
  <c r="H94" i="10"/>
  <c r="I94" i="10"/>
  <c r="J94" i="10"/>
  <c r="K94" i="10"/>
  <c r="L94" i="10"/>
  <c r="M94" i="10"/>
  <c r="N94" i="10"/>
  <c r="O94" i="10"/>
  <c r="P94" i="10"/>
  <c r="Q94" i="10"/>
  <c r="G95" i="10"/>
  <c r="H95" i="10"/>
  <c r="I95" i="10"/>
  <c r="J95" i="10"/>
  <c r="K95" i="10"/>
  <c r="L95" i="10"/>
  <c r="M95" i="10"/>
  <c r="N95" i="10"/>
  <c r="O95" i="10"/>
  <c r="P95" i="10"/>
  <c r="Q95" i="10"/>
  <c r="G96" i="10"/>
  <c r="H96" i="10"/>
  <c r="I96" i="10"/>
  <c r="J96" i="10"/>
  <c r="K96" i="10"/>
  <c r="L96" i="10"/>
  <c r="M96" i="10"/>
  <c r="N96" i="10"/>
  <c r="O96" i="10"/>
  <c r="P96" i="10"/>
  <c r="Q96" i="10"/>
  <c r="G97" i="10"/>
  <c r="H97" i="10"/>
  <c r="I97" i="10"/>
  <c r="J97" i="10"/>
  <c r="K97" i="10"/>
  <c r="L97" i="10"/>
  <c r="M97" i="10"/>
  <c r="N97" i="10"/>
  <c r="O97" i="10"/>
  <c r="P97" i="10"/>
  <c r="Q97" i="10"/>
  <c r="G98" i="10"/>
  <c r="H98" i="10"/>
  <c r="I98" i="10"/>
  <c r="J98" i="10"/>
  <c r="K98" i="10"/>
  <c r="L98" i="10"/>
  <c r="M98" i="10"/>
  <c r="N98" i="10"/>
  <c r="O98" i="10"/>
  <c r="P98" i="10"/>
  <c r="Q98" i="10"/>
  <c r="G99" i="10"/>
  <c r="H99" i="10"/>
  <c r="I99" i="10"/>
  <c r="J99" i="10"/>
  <c r="K99" i="10"/>
  <c r="L99" i="10"/>
  <c r="M99" i="10"/>
  <c r="N99" i="10"/>
  <c r="O99" i="10"/>
  <c r="P99" i="10"/>
  <c r="Q99" i="10"/>
  <c r="G100" i="10"/>
  <c r="H100" i="10"/>
  <c r="I100" i="10"/>
  <c r="J100" i="10"/>
  <c r="K100" i="10"/>
  <c r="L100" i="10"/>
  <c r="M100" i="10"/>
  <c r="N100" i="10"/>
  <c r="O100" i="10"/>
  <c r="P100" i="10"/>
  <c r="Q100" i="10"/>
  <c r="G101" i="10"/>
  <c r="H101" i="10"/>
  <c r="I101" i="10"/>
  <c r="J101" i="10"/>
  <c r="K101" i="10"/>
  <c r="L101" i="10"/>
  <c r="M101" i="10"/>
  <c r="N101" i="10"/>
  <c r="O101" i="10"/>
  <c r="P101" i="10"/>
  <c r="Q101" i="10"/>
  <c r="G102" i="10"/>
  <c r="H102" i="10"/>
  <c r="I102" i="10"/>
  <c r="J102" i="10"/>
  <c r="K102" i="10"/>
  <c r="L102" i="10"/>
  <c r="M102" i="10"/>
  <c r="N102" i="10"/>
  <c r="O102" i="10"/>
  <c r="P102" i="10"/>
  <c r="Q102" i="10"/>
  <c r="G103" i="10"/>
  <c r="H103" i="10"/>
  <c r="I103" i="10"/>
  <c r="J103" i="10"/>
  <c r="K103" i="10"/>
  <c r="L103" i="10"/>
  <c r="M103" i="10"/>
  <c r="N103" i="10"/>
  <c r="O103" i="10"/>
  <c r="P103" i="10"/>
  <c r="Q103" i="10"/>
  <c r="G104" i="10"/>
  <c r="H104" i="10"/>
  <c r="I104" i="10"/>
  <c r="J104" i="10"/>
  <c r="K104" i="10"/>
  <c r="L104" i="10"/>
  <c r="M104" i="10"/>
  <c r="N104" i="10"/>
  <c r="O104" i="10"/>
  <c r="P104" i="10"/>
  <c r="Q104" i="10"/>
  <c r="G105" i="10"/>
  <c r="H105" i="10"/>
  <c r="I105" i="10"/>
  <c r="J105" i="10"/>
  <c r="K105" i="10"/>
  <c r="L105" i="10"/>
  <c r="M105" i="10"/>
  <c r="N105" i="10"/>
  <c r="O105" i="10"/>
  <c r="P105" i="10"/>
  <c r="Q105" i="10"/>
  <c r="G106" i="10"/>
  <c r="H106" i="10"/>
  <c r="I106" i="10"/>
  <c r="J106" i="10"/>
  <c r="K106" i="10"/>
  <c r="L106" i="10"/>
  <c r="M106" i="10"/>
  <c r="N106" i="10"/>
  <c r="O106" i="10"/>
  <c r="P106" i="10"/>
  <c r="Q106" i="10"/>
  <c r="G107" i="10"/>
  <c r="H107" i="10"/>
  <c r="I107" i="10"/>
  <c r="J107" i="10"/>
  <c r="K107" i="10"/>
  <c r="L107" i="10"/>
  <c r="M107" i="10"/>
  <c r="N107" i="10"/>
  <c r="O107" i="10"/>
  <c r="P107" i="10"/>
  <c r="Q107" i="10"/>
  <c r="G108" i="10"/>
  <c r="H108" i="10"/>
  <c r="I108" i="10"/>
  <c r="J108" i="10"/>
  <c r="K108" i="10"/>
  <c r="L108" i="10"/>
  <c r="M108" i="10"/>
  <c r="N108" i="10"/>
  <c r="O108" i="10"/>
  <c r="P108" i="10"/>
  <c r="Q108" i="10"/>
  <c r="G109" i="10"/>
  <c r="H109" i="10"/>
  <c r="I109" i="10"/>
  <c r="J109" i="10"/>
  <c r="K109" i="10"/>
  <c r="L109" i="10"/>
  <c r="M109" i="10"/>
  <c r="N109" i="10"/>
  <c r="O109" i="10"/>
  <c r="P109" i="10"/>
  <c r="Q109" i="10"/>
  <c r="G110" i="10"/>
  <c r="H110" i="10"/>
  <c r="I110" i="10"/>
  <c r="J110" i="10"/>
  <c r="K110" i="10"/>
  <c r="L110" i="10"/>
  <c r="M110" i="10"/>
  <c r="N110" i="10"/>
  <c r="O110" i="10"/>
  <c r="P110" i="10"/>
  <c r="Q110" i="10"/>
  <c r="G111" i="10"/>
  <c r="H111" i="10"/>
  <c r="I111" i="10"/>
  <c r="J111" i="10"/>
  <c r="K111" i="10"/>
  <c r="L111" i="10"/>
  <c r="M111" i="10"/>
  <c r="N111" i="10"/>
  <c r="O111" i="10"/>
  <c r="P111" i="10"/>
  <c r="Q111" i="10"/>
  <c r="G112" i="10"/>
  <c r="H112" i="10"/>
  <c r="I112" i="10"/>
  <c r="J112" i="10"/>
  <c r="K112" i="10"/>
  <c r="L112" i="10"/>
  <c r="M112" i="10"/>
  <c r="N112" i="10"/>
  <c r="O112" i="10"/>
  <c r="P112" i="10"/>
  <c r="Q112" i="10"/>
  <c r="G113" i="10"/>
  <c r="H113" i="10"/>
  <c r="I113" i="10"/>
  <c r="J113" i="10"/>
  <c r="K113" i="10"/>
  <c r="L113" i="10"/>
  <c r="M113" i="10"/>
  <c r="N113" i="10"/>
  <c r="O113" i="10"/>
  <c r="P113" i="10"/>
  <c r="Q113" i="10"/>
  <c r="G114" i="10"/>
  <c r="H114" i="10"/>
  <c r="I114" i="10"/>
  <c r="J114" i="10"/>
  <c r="K114" i="10"/>
  <c r="L114" i="10"/>
  <c r="M114" i="10"/>
  <c r="N114" i="10"/>
  <c r="O114" i="10"/>
  <c r="P114" i="10"/>
  <c r="Q114" i="10"/>
  <c r="G115" i="10"/>
  <c r="H115" i="10"/>
  <c r="I115" i="10"/>
  <c r="J115" i="10"/>
  <c r="K115" i="10"/>
  <c r="L115" i="10"/>
  <c r="M115" i="10"/>
  <c r="N115" i="10"/>
  <c r="O115" i="10"/>
  <c r="P115" i="10"/>
  <c r="Q115" i="10"/>
  <c r="G116" i="10"/>
  <c r="H116" i="10"/>
  <c r="I116" i="10"/>
  <c r="J116" i="10"/>
  <c r="K116" i="10"/>
  <c r="L116" i="10"/>
  <c r="M116" i="10"/>
  <c r="N116" i="10"/>
  <c r="O116" i="10"/>
  <c r="P116" i="10"/>
  <c r="Q116" i="10"/>
  <c r="G117" i="10"/>
  <c r="H117" i="10"/>
  <c r="I117" i="10"/>
  <c r="J117" i="10"/>
  <c r="K117" i="10"/>
  <c r="L117" i="10"/>
  <c r="M117" i="10"/>
  <c r="N117" i="10"/>
  <c r="O117" i="10"/>
  <c r="P117" i="10"/>
  <c r="Q117" i="10"/>
  <c r="G118" i="10"/>
  <c r="H118" i="10"/>
  <c r="I118" i="10"/>
  <c r="J118" i="10"/>
  <c r="K118" i="10"/>
  <c r="L118" i="10"/>
  <c r="M118" i="10"/>
  <c r="N118" i="10"/>
  <c r="O118" i="10"/>
  <c r="P118" i="10"/>
  <c r="Q118" i="10"/>
  <c r="G119" i="10"/>
  <c r="H119" i="10"/>
  <c r="I119" i="10"/>
  <c r="J119" i="10"/>
  <c r="K119" i="10"/>
  <c r="L119" i="10"/>
  <c r="M119" i="10"/>
  <c r="N119" i="10"/>
  <c r="O119" i="10"/>
  <c r="P119" i="10"/>
  <c r="Q119" i="10"/>
  <c r="G120" i="10"/>
  <c r="H120" i="10"/>
  <c r="I120" i="10"/>
  <c r="J120" i="10"/>
  <c r="K120" i="10"/>
  <c r="L120" i="10"/>
  <c r="M120" i="10"/>
  <c r="N120" i="10"/>
  <c r="O120" i="10"/>
  <c r="P120" i="10"/>
  <c r="Q120" i="10"/>
  <c r="G121" i="10"/>
  <c r="H121" i="10"/>
  <c r="I121" i="10"/>
  <c r="J121" i="10"/>
  <c r="K121" i="10"/>
  <c r="L121" i="10"/>
  <c r="M121" i="10"/>
  <c r="N121" i="10"/>
  <c r="O121" i="10"/>
  <c r="P121" i="10"/>
  <c r="Q121" i="10"/>
  <c r="G122" i="10"/>
  <c r="H122" i="10"/>
  <c r="I122" i="10"/>
  <c r="J122" i="10"/>
  <c r="K122" i="10"/>
  <c r="L122" i="10"/>
  <c r="M122" i="10"/>
  <c r="N122" i="10"/>
  <c r="O122" i="10"/>
  <c r="P122" i="10"/>
  <c r="Q122" i="10"/>
  <c r="G123" i="10"/>
  <c r="H123" i="10"/>
  <c r="I123" i="10"/>
  <c r="J123" i="10"/>
  <c r="K123" i="10"/>
  <c r="L123" i="10"/>
  <c r="M123" i="10"/>
  <c r="N123" i="10"/>
  <c r="O123" i="10"/>
  <c r="P123" i="10"/>
  <c r="Q123" i="10"/>
  <c r="G124" i="10"/>
  <c r="H124" i="10"/>
  <c r="I124" i="10"/>
  <c r="J124" i="10"/>
  <c r="K124" i="10"/>
  <c r="L124" i="10"/>
  <c r="M124" i="10"/>
  <c r="N124" i="10"/>
  <c r="O124" i="10"/>
  <c r="P124" i="10"/>
  <c r="Q124" i="10"/>
  <c r="G125" i="10"/>
  <c r="H125" i="10"/>
  <c r="I125" i="10"/>
  <c r="J125" i="10"/>
  <c r="K125" i="10"/>
  <c r="L125" i="10"/>
  <c r="M125" i="10"/>
  <c r="N125" i="10"/>
  <c r="O125" i="10"/>
  <c r="P125" i="10"/>
  <c r="Q125" i="10"/>
  <c r="G126" i="10"/>
  <c r="H126" i="10"/>
  <c r="I126" i="10"/>
  <c r="J126" i="10"/>
  <c r="K126" i="10"/>
  <c r="L126" i="10"/>
  <c r="M126" i="10"/>
  <c r="N126" i="10"/>
  <c r="O126" i="10"/>
  <c r="P126" i="10"/>
  <c r="Q126" i="10"/>
  <c r="G127" i="10"/>
  <c r="H127" i="10"/>
  <c r="I127" i="10"/>
  <c r="J127" i="10"/>
  <c r="K127" i="10"/>
  <c r="L127" i="10"/>
  <c r="M127" i="10"/>
  <c r="N127" i="10"/>
  <c r="O127" i="10"/>
  <c r="P127" i="10"/>
  <c r="Q127" i="10"/>
  <c r="G128" i="10"/>
  <c r="H128" i="10"/>
  <c r="I128" i="10"/>
  <c r="J128" i="10"/>
  <c r="K128" i="10"/>
  <c r="L128" i="10"/>
  <c r="M128" i="10"/>
  <c r="N128" i="10"/>
  <c r="O128" i="10"/>
  <c r="P128" i="10"/>
  <c r="Q128" i="10"/>
  <c r="G129" i="10"/>
  <c r="H129" i="10"/>
  <c r="I129" i="10"/>
  <c r="J129" i="10"/>
  <c r="K129" i="10"/>
  <c r="L129" i="10"/>
  <c r="M129" i="10"/>
  <c r="N129" i="10"/>
  <c r="O129" i="10"/>
  <c r="P129" i="10"/>
  <c r="Q129" i="10"/>
  <c r="G130" i="10"/>
  <c r="H130" i="10"/>
  <c r="I130" i="10"/>
  <c r="J130" i="10"/>
  <c r="K130" i="10"/>
  <c r="L130" i="10"/>
  <c r="M130" i="10"/>
  <c r="N130" i="10"/>
  <c r="O130" i="10"/>
  <c r="P130" i="10"/>
  <c r="Q130" i="10"/>
  <c r="G131" i="10"/>
  <c r="H131" i="10"/>
  <c r="I131" i="10"/>
  <c r="J131" i="10"/>
  <c r="K131" i="10"/>
  <c r="L131" i="10"/>
  <c r="M131" i="10"/>
  <c r="N131" i="10"/>
  <c r="O131" i="10"/>
  <c r="P131" i="10"/>
  <c r="Q131" i="10"/>
  <c r="G132" i="10"/>
  <c r="H132" i="10"/>
  <c r="I132" i="10"/>
  <c r="J132" i="10"/>
  <c r="K132" i="10"/>
  <c r="L132" i="10"/>
  <c r="M132" i="10"/>
  <c r="N132" i="10"/>
  <c r="O132" i="10"/>
  <c r="P132" i="10"/>
  <c r="Q132" i="10"/>
  <c r="G133" i="10"/>
  <c r="H133" i="10"/>
  <c r="I133" i="10"/>
  <c r="J133" i="10"/>
  <c r="K133" i="10"/>
  <c r="L133" i="10"/>
  <c r="M133" i="10"/>
  <c r="N133" i="10"/>
  <c r="O133" i="10"/>
  <c r="P133" i="10"/>
  <c r="Q133" i="10"/>
  <c r="G134" i="10"/>
  <c r="H134" i="10"/>
  <c r="I134" i="10"/>
  <c r="J134" i="10"/>
  <c r="K134" i="10"/>
  <c r="L134" i="10"/>
  <c r="M134" i="10"/>
  <c r="N134" i="10"/>
  <c r="O134" i="10"/>
  <c r="P134" i="10"/>
  <c r="Q134" i="10"/>
  <c r="G135" i="10"/>
  <c r="H135" i="10"/>
  <c r="I135" i="10"/>
  <c r="J135" i="10"/>
  <c r="K135" i="10"/>
  <c r="L135" i="10"/>
  <c r="M135" i="10"/>
  <c r="N135" i="10"/>
  <c r="O135" i="10"/>
  <c r="P135" i="10"/>
  <c r="Q135" i="10"/>
  <c r="G136" i="10"/>
  <c r="H136" i="10"/>
  <c r="I136" i="10"/>
  <c r="J136" i="10"/>
  <c r="K136" i="10"/>
  <c r="L136" i="10"/>
  <c r="M136" i="10"/>
  <c r="N136" i="10"/>
  <c r="O136" i="10"/>
  <c r="P136" i="10"/>
  <c r="Q136" i="10"/>
  <c r="G137" i="10"/>
  <c r="H137" i="10"/>
  <c r="I137" i="10"/>
  <c r="J137" i="10"/>
  <c r="K137" i="10"/>
  <c r="L137" i="10"/>
  <c r="M137" i="10"/>
  <c r="N137" i="10"/>
  <c r="O137" i="10"/>
  <c r="P137" i="10"/>
  <c r="Q137" i="10"/>
  <c r="G138" i="10"/>
  <c r="H138" i="10"/>
  <c r="I138" i="10"/>
  <c r="J138" i="10"/>
  <c r="K138" i="10"/>
  <c r="L138" i="10"/>
  <c r="M138" i="10"/>
  <c r="N138" i="10"/>
  <c r="O138" i="10"/>
  <c r="P138" i="10"/>
  <c r="Q138" i="10"/>
  <c r="G139" i="10"/>
  <c r="H139" i="10"/>
  <c r="I139" i="10"/>
  <c r="J139" i="10"/>
  <c r="K139" i="10"/>
  <c r="L139" i="10"/>
  <c r="M139" i="10"/>
  <c r="N139" i="10"/>
  <c r="O139" i="10"/>
  <c r="P139" i="10"/>
  <c r="Q139" i="10"/>
  <c r="G140" i="10"/>
  <c r="H140" i="10"/>
  <c r="I140" i="10"/>
  <c r="J140" i="10"/>
  <c r="K140" i="10"/>
  <c r="L140" i="10"/>
  <c r="M140" i="10"/>
  <c r="N140" i="10"/>
  <c r="O140" i="10"/>
  <c r="P140" i="10"/>
  <c r="Q140" i="10"/>
  <c r="G141" i="10"/>
  <c r="H141" i="10"/>
  <c r="I141" i="10"/>
  <c r="J141" i="10"/>
  <c r="K141" i="10"/>
  <c r="L141" i="10"/>
  <c r="M141" i="10"/>
  <c r="N141" i="10"/>
  <c r="O141" i="10"/>
  <c r="P141" i="10"/>
  <c r="Q141" i="10"/>
  <c r="G142" i="10"/>
  <c r="H142" i="10"/>
  <c r="I142" i="10"/>
  <c r="J142" i="10"/>
  <c r="K142" i="10"/>
  <c r="L142" i="10"/>
  <c r="M142" i="10"/>
  <c r="N142" i="10"/>
  <c r="O142" i="10"/>
  <c r="P142" i="10"/>
  <c r="Q142" i="10"/>
  <c r="G143" i="10"/>
  <c r="G144" i="10" s="1"/>
  <c r="G14" i="10" s="1"/>
  <c r="H143" i="10"/>
  <c r="H144" i="10" s="1"/>
  <c r="H14" i="10" s="1"/>
  <c r="I143" i="10"/>
  <c r="I144" i="10" s="1"/>
  <c r="I14" i="10" s="1"/>
  <c r="J143" i="10"/>
  <c r="J144" i="10" s="1"/>
  <c r="J14" i="10" s="1"/>
  <c r="K143" i="10"/>
  <c r="K144" i="10" s="1"/>
  <c r="K14" i="10" s="1"/>
  <c r="L143" i="10"/>
  <c r="M143" i="10"/>
  <c r="M144" i="10" s="1"/>
  <c r="M14" i="10" s="1"/>
  <c r="N143" i="10"/>
  <c r="N144" i="10" s="1"/>
  <c r="N14" i="10" s="1"/>
  <c r="O143" i="10"/>
  <c r="O144" i="10" s="1"/>
  <c r="O14" i="10" s="1"/>
  <c r="P143" i="10"/>
  <c r="P144" i="10" s="1"/>
  <c r="P14" i="10" s="1"/>
  <c r="Q143" i="10"/>
  <c r="Q144" i="10" s="1"/>
  <c r="Q14" i="10" s="1"/>
  <c r="L144" i="10"/>
  <c r="L14" i="10" s="1"/>
  <c r="N81" i="8"/>
  <c r="N82" i="8"/>
  <c r="M81" i="8"/>
  <c r="M82" i="8" s="1"/>
  <c r="M39" i="8" s="1"/>
  <c r="L81" i="8"/>
  <c r="L82" i="8"/>
  <c r="L39" i="8" s="1"/>
  <c r="K81"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79" i="8"/>
  <c r="K80" i="8"/>
  <c r="K82" i="8"/>
  <c r="J81" i="8"/>
  <c r="J50" i="8"/>
  <c r="J51" i="8"/>
  <c r="J52" i="8"/>
  <c r="J53" i="8"/>
  <c r="J54" i="8"/>
  <c r="J55" i="8"/>
  <c r="J56" i="8"/>
  <c r="J57" i="8"/>
  <c r="J58" i="8"/>
  <c r="J59" i="8"/>
  <c r="J60" i="8"/>
  <c r="J61" i="8"/>
  <c r="J62" i="8"/>
  <c r="J63" i="8"/>
  <c r="J64" i="8"/>
  <c r="J65" i="8"/>
  <c r="J66" i="8"/>
  <c r="J67" i="8"/>
  <c r="J68" i="8"/>
  <c r="J69" i="8"/>
  <c r="J70" i="8"/>
  <c r="J71" i="8"/>
  <c r="J72" i="8"/>
  <c r="J73" i="8"/>
  <c r="J74" i="8"/>
  <c r="J75" i="8"/>
  <c r="J76" i="8"/>
  <c r="J77" i="8"/>
  <c r="J78" i="8"/>
  <c r="J79" i="8"/>
  <c r="J80" i="8"/>
  <c r="J82" i="8"/>
  <c r="I81" i="8"/>
  <c r="I50" i="8"/>
  <c r="I51" i="8"/>
  <c r="I52" i="8"/>
  <c r="I53" i="8"/>
  <c r="I54" i="8"/>
  <c r="I55" i="8"/>
  <c r="I56" i="8"/>
  <c r="I57" i="8"/>
  <c r="I58" i="8"/>
  <c r="I59" i="8"/>
  <c r="I60" i="8"/>
  <c r="I61" i="8"/>
  <c r="I62" i="8"/>
  <c r="I63" i="8"/>
  <c r="I64" i="8"/>
  <c r="I65" i="8"/>
  <c r="I66" i="8"/>
  <c r="I67" i="8"/>
  <c r="I68" i="8"/>
  <c r="I69" i="8"/>
  <c r="I70" i="8"/>
  <c r="I71" i="8"/>
  <c r="I72" i="8"/>
  <c r="I73" i="8"/>
  <c r="I74" i="8"/>
  <c r="I75" i="8"/>
  <c r="I76" i="8"/>
  <c r="I77" i="8"/>
  <c r="I78" i="8"/>
  <c r="I79" i="8"/>
  <c r="I80" i="8"/>
  <c r="I82" i="8"/>
  <c r="I39" i="8" s="1"/>
  <c r="H81" i="8"/>
  <c r="H50" i="8"/>
  <c r="H51" i="8"/>
  <c r="H52" i="8"/>
  <c r="H53" i="8"/>
  <c r="H54" i="8"/>
  <c r="H55" i="8"/>
  <c r="H56" i="8"/>
  <c r="H57" i="8"/>
  <c r="H58" i="8"/>
  <c r="H59" i="8"/>
  <c r="H60" i="8"/>
  <c r="H61" i="8"/>
  <c r="H62" i="8"/>
  <c r="H63" i="8"/>
  <c r="H64" i="8"/>
  <c r="H65" i="8"/>
  <c r="H66" i="8"/>
  <c r="H67" i="8"/>
  <c r="H68" i="8"/>
  <c r="H69" i="8"/>
  <c r="H70" i="8"/>
  <c r="H71" i="8"/>
  <c r="H72" i="8"/>
  <c r="H73" i="8"/>
  <c r="H74" i="8"/>
  <c r="H75" i="8"/>
  <c r="H76" i="8"/>
  <c r="H77" i="8"/>
  <c r="H78" i="8"/>
  <c r="H79" i="8"/>
  <c r="H80" i="8"/>
  <c r="H82" i="8"/>
  <c r="H39" i="8" s="1"/>
  <c r="G81"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78" i="8"/>
  <c r="G79" i="8"/>
  <c r="G80" i="8"/>
  <c r="G82" i="8"/>
  <c r="G39" i="8" s="1"/>
  <c r="F81"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2" i="8"/>
  <c r="F39" i="8" s="1"/>
  <c r="N80" i="8"/>
  <c r="M80" i="8"/>
  <c r="L80" i="8"/>
  <c r="N79" i="8"/>
  <c r="M79" i="8"/>
  <c r="L79" i="8"/>
  <c r="N78" i="8"/>
  <c r="M78" i="8"/>
  <c r="L78" i="8"/>
  <c r="N77" i="8"/>
  <c r="M77" i="8"/>
  <c r="L77" i="8"/>
  <c r="N76" i="8"/>
  <c r="M76" i="8"/>
  <c r="L76" i="8"/>
  <c r="N75" i="8"/>
  <c r="M75" i="8"/>
  <c r="L75" i="8"/>
  <c r="N74" i="8"/>
  <c r="M74" i="8"/>
  <c r="L74" i="8"/>
  <c r="N73" i="8"/>
  <c r="M73" i="8"/>
  <c r="L73" i="8"/>
  <c r="N72" i="8"/>
  <c r="M72" i="8"/>
  <c r="L72" i="8"/>
  <c r="N71" i="8"/>
  <c r="M71" i="8"/>
  <c r="L71" i="8"/>
  <c r="N70" i="8"/>
  <c r="M70" i="8"/>
  <c r="L70" i="8"/>
  <c r="N69" i="8"/>
  <c r="M69" i="8"/>
  <c r="L69" i="8"/>
  <c r="N68" i="8"/>
  <c r="M68" i="8"/>
  <c r="L68" i="8"/>
  <c r="N67" i="8"/>
  <c r="M67" i="8"/>
  <c r="L67" i="8"/>
  <c r="N66" i="8"/>
  <c r="M66" i="8"/>
  <c r="L66" i="8"/>
  <c r="N65" i="8"/>
  <c r="M65" i="8"/>
  <c r="L65" i="8"/>
  <c r="N64" i="8"/>
  <c r="M64" i="8"/>
  <c r="L64" i="8"/>
  <c r="N63" i="8"/>
  <c r="M63" i="8"/>
  <c r="L63" i="8"/>
  <c r="N62" i="8"/>
  <c r="M62" i="8"/>
  <c r="L62" i="8"/>
  <c r="N61" i="8"/>
  <c r="M61" i="8"/>
  <c r="L61" i="8"/>
  <c r="N60" i="8"/>
  <c r="M60" i="8"/>
  <c r="L60" i="8"/>
  <c r="N59" i="8"/>
  <c r="M59" i="8"/>
  <c r="L59" i="8"/>
  <c r="N58" i="8"/>
  <c r="M58" i="8"/>
  <c r="L58" i="8"/>
  <c r="N57" i="8"/>
  <c r="M57" i="8"/>
  <c r="L57" i="8"/>
  <c r="N56" i="8"/>
  <c r="M56" i="8"/>
  <c r="L56" i="8"/>
  <c r="N55" i="8"/>
  <c r="M55" i="8"/>
  <c r="L55" i="8"/>
  <c r="N54" i="8"/>
  <c r="M54" i="8"/>
  <c r="L54" i="8"/>
  <c r="N53" i="8"/>
  <c r="M53" i="8"/>
  <c r="L53" i="8"/>
  <c r="N52" i="8"/>
  <c r="M52" i="8"/>
  <c r="L52" i="8"/>
  <c r="N51" i="8"/>
  <c r="M51" i="8"/>
  <c r="L51" i="8"/>
  <c r="N50" i="8"/>
  <c r="M50" i="8"/>
  <c r="L50" i="8"/>
  <c r="N39" i="8"/>
  <c r="K39" i="8"/>
  <c r="J39" i="8"/>
</calcChain>
</file>

<file path=xl/sharedStrings.xml><?xml version="1.0" encoding="utf-8"?>
<sst xmlns="http://schemas.openxmlformats.org/spreadsheetml/2006/main" count="258" uniqueCount="224">
  <si>
    <t>disabled</t>
  </si>
  <si>
    <t>justsys</t>
  </si>
  <si>
    <t>jmhflg</t>
  </si>
  <si>
    <t xml:space="preserve">mental </t>
  </si>
  <si>
    <t>drugmi</t>
  </si>
  <si>
    <t>psychose</t>
  </si>
  <si>
    <t>personal</t>
  </si>
  <si>
    <t>urinary</t>
  </si>
  <si>
    <t>respirat</t>
  </si>
  <si>
    <t>nervous2</t>
  </si>
  <si>
    <t>musculo2</t>
  </si>
  <si>
    <t>alcohol</t>
  </si>
  <si>
    <t>circula2</t>
  </si>
  <si>
    <t>out22sq</t>
  </si>
  <si>
    <t>in22sq</t>
  </si>
  <si>
    <t>dur22sq</t>
  </si>
  <si>
    <t>mhj22sq</t>
  </si>
  <si>
    <t>mdj22sq</t>
  </si>
  <si>
    <t>gnj22sq</t>
  </si>
  <si>
    <t>asthma</t>
  </si>
  <si>
    <t>digesti2</t>
  </si>
  <si>
    <t>CHOOSE ONE AGE GROUP PER CASE:</t>
  </si>
  <si>
    <t>Case 1</t>
  </si>
  <si>
    <t>Case 2</t>
  </si>
  <si>
    <t>Case 3</t>
  </si>
  <si>
    <t>Case 4</t>
  </si>
  <si>
    <t>Case 5</t>
  </si>
  <si>
    <t>Case 6</t>
  </si>
  <si>
    <t>Case 7</t>
  </si>
  <si>
    <t>Case 8</t>
  </si>
  <si>
    <t>Case 9</t>
  </si>
  <si>
    <t>Age 18-29</t>
  </si>
  <si>
    <t>Age 30-45</t>
  </si>
  <si>
    <t>Age 46+</t>
  </si>
  <si>
    <t>Mental illness</t>
  </si>
  <si>
    <t>Disability</t>
  </si>
  <si>
    <t>Psychoses</t>
  </si>
  <si>
    <t>Disease of musculo-skeletal system</t>
  </si>
  <si>
    <t>max:</t>
  </si>
  <si>
    <t>Hospital inpatient (#days)</t>
  </si>
  <si>
    <t xml:space="preserve"> Emergency Room (#admissions)</t>
  </si>
  <si>
    <t>Jail, mental health facility (#days)</t>
  </si>
  <si>
    <t>Jail, medical facility (#days)</t>
  </si>
  <si>
    <t>Jail, not med or mental facility (#days)</t>
  </si>
  <si>
    <t>Estimated probability for 10th Decile</t>
  </si>
  <si>
    <t>[ Please do not disturb the following cells, which are not for tool users. ]</t>
  </si>
  <si>
    <t>constant term</t>
  </si>
  <si>
    <t>Phase1 result:</t>
  </si>
  <si>
    <t>in22</t>
  </si>
  <si>
    <t>dur22</t>
  </si>
  <si>
    <t>gnj22</t>
  </si>
  <si>
    <t>mdj22</t>
  </si>
  <si>
    <t>mhj22</t>
  </si>
  <si>
    <t>emer22</t>
  </si>
  <si>
    <t>emer22sq</t>
  </si>
  <si>
    <t>Respiratory disease</t>
  </si>
  <si>
    <t>Asthma</t>
  </si>
  <si>
    <t>Urinary disease</t>
  </si>
  <si>
    <t>Disease of nervous system</t>
  </si>
  <si>
    <t>Personality disorder</t>
  </si>
  <si>
    <t>Jail or probation record</t>
  </si>
  <si>
    <t>Hospital inpatient (#admissions)</t>
  </si>
  <si>
    <t>CURRENT HEALTH STATUS:</t>
  </si>
  <si>
    <t xml:space="preserve">out22 </t>
  </si>
  <si>
    <t>mental2</t>
  </si>
  <si>
    <t>hyperten</t>
  </si>
  <si>
    <t>Hypertension</t>
  </si>
  <si>
    <t>Disease of circulatory system</t>
  </si>
  <si>
    <t>Disease of digestive system</t>
  </si>
  <si>
    <t>IN PAST 3 YEARS:</t>
  </si>
  <si>
    <t>IN PAST 2 YEARS:</t>
  </si>
  <si>
    <t>--------------------------------------------------------------------------------------------------------------------------------------------------------------------------------------------</t>
  </si>
  <si>
    <t>coefficients</t>
  </si>
  <si>
    <t>Alcohol induced mental illness</t>
  </si>
  <si>
    <t>Drug induced mental illness</t>
  </si>
  <si>
    <t>Mental illness (case records)</t>
  </si>
  <si>
    <t>Mental disorder (diagnosis)</t>
  </si>
  <si>
    <t>Jail mental health inmate</t>
  </si>
  <si>
    <t>Drug induced Mental Illness</t>
  </si>
  <si>
    <t>Alcohol induced Mental Illness</t>
  </si>
  <si>
    <t>Mental disorder</t>
  </si>
  <si>
    <t>Jail or probation record in past 3 years</t>
  </si>
  <si>
    <t>Inmate in jail mental health facility in past 3 yrs</t>
  </si>
  <si>
    <t>Outpatient clinic (#admissions in past 2 yrs)</t>
  </si>
  <si>
    <t>Outpatientclinic (#admissions squared)</t>
  </si>
  <si>
    <t xml:space="preserve"> Emergency Room (#admissions in past 2 years)</t>
  </si>
  <si>
    <t xml:space="preserve"> Emergency Room (#admissions squared)</t>
  </si>
  <si>
    <t>Hospital inpatient (#admissions in past 2 yrs)</t>
  </si>
  <si>
    <t>Hospital inpatient (#admissions squared)</t>
  </si>
  <si>
    <t>Hospital inpatient (#days in past 2 yrs)</t>
  </si>
  <si>
    <t>Hospital inpatient (#days squared)</t>
  </si>
  <si>
    <t>Jail, mental health facility (#days in past 2 yrs)</t>
  </si>
  <si>
    <t>Jail, mental health facility (#days squared)</t>
  </si>
  <si>
    <t>Jail, medical facility (#days in past 2 years)</t>
  </si>
  <si>
    <t>Jail, medical facility (#days squared)</t>
  </si>
  <si>
    <t>Jail, not medical or mental (#days in past 2 yrs)</t>
  </si>
  <si>
    <t>Jail, not med or mental facility (#days squared)</t>
  </si>
  <si>
    <t>Clinic outpatient, Dr's office (#visits)</t>
  </si>
  <si>
    <t>Orange = 10th Decile</t>
  </si>
  <si>
    <t>Hypertensive Disorder - ICD-9-CM codes 391-405</t>
  </si>
  <si>
    <t>Psychoses - ICD-9-CM codes 295-299</t>
  </si>
  <si>
    <t>Alcohol Induced Mental Illness - ICD-9-CM code 291</t>
  </si>
  <si>
    <t>Personality Disorders - ICD-9-CM codes 290, 293, 294, 300-319</t>
  </si>
  <si>
    <t>Urinary Disease - ICD-9-CM codes 590-599</t>
  </si>
  <si>
    <t>Respiratory Disease - ICD-9-CM codes 460-519</t>
  </si>
  <si>
    <t>Asthma - ICD-9-CH code 493</t>
  </si>
  <si>
    <t>Mental disorders - HCUP body system - ICD-9-CM codes 290-313</t>
  </si>
  <si>
    <t>Diseases of the circulatory system - HCUP body system - ICD-9-CM codes 390-459</t>
  </si>
  <si>
    <t>Diseases of the digestive system - HCUP body system - ICD-9-CM codes 520-579</t>
  </si>
  <si>
    <t>Diseases of the musculoskeletal system - HCUP body system - ICD-9-CM codes 710-739</t>
  </si>
  <si>
    <t xml:space="preserve"> ICD-9-CM Code Description</t>
  </si>
  <si>
    <t>Drug Induced Mental Illness - ICD-9-CM code 292</t>
  </si>
  <si>
    <t>The tool is for single adults 18 years of age or older with homeless episodes and hospital or jail stays in the past two years and no employment in the past 3 years.</t>
  </si>
  <si>
    <t>Partitioned by age (18-29, 30-45, 46+), with separate coefficients for each partition.  The model includes constant terms, which account for the small probability values when characteristics are specified.</t>
  </si>
  <si>
    <r>
      <t>DIRECTIONS</t>
    </r>
    <r>
      <rPr>
        <sz val="10"/>
        <rFont val="Arial"/>
        <family val="2"/>
      </rPr>
      <t xml:space="preserve">: For rows 8 to 29, enter </t>
    </r>
    <r>
      <rPr>
        <b/>
        <u/>
        <sz val="10"/>
        <rFont val="Arial"/>
        <family val="2"/>
      </rPr>
      <t>lower-case 'y'</t>
    </r>
    <r>
      <rPr>
        <sz val="10"/>
        <rFont val="Arial"/>
        <family val="2"/>
      </rPr>
      <t xml:space="preserve"> if the case has the listed characteristic.  For rows 31 to 37, enter the respective value for variables that indicate #days or #admissions.  Mark all variables that apply, even though some seem redundant.  The probability that a case is in the 10th cost decile is shown in row 39.  </t>
    </r>
    <r>
      <rPr>
        <b/>
        <sz val="10"/>
        <rFont val="Arial"/>
        <family val="2"/>
      </rPr>
      <t>A probability of 0.35 or greater indicates that a case is in the 10th decile</t>
    </r>
    <r>
      <rPr>
        <sz val="10"/>
        <rFont val="Arial"/>
        <family val="2"/>
      </rPr>
      <t>.</t>
    </r>
  </si>
  <si>
    <t>Deciles refer to average costs for all months, regardless of homeless status.</t>
  </si>
  <si>
    <t>The model below results from logistic regressions on a dataset partitioned by gender and age-within-male (18-29, 30-45, 46+), with a separate regression in each partition.</t>
  </si>
  <si>
    <t>Regression dataset excludes cases where there was employment in past 3 years, or where age&lt;18.</t>
  </si>
  <si>
    <t>If case has the listed characteristic and if variable label indicates #days or #admissions, enter the respective value.  Otherwise, if case has the listed characteristic, enter lower-case 'y'.</t>
  </si>
  <si>
    <t>The calculations include constant terms, which account for the small probability values when no characteristics are specified.</t>
  </si>
  <si>
    <t>Mark all variables that apply, even though some seem redundant.</t>
  </si>
  <si>
    <t>ESTIMATED PROBABILITY FOR 10th DECILE</t>
  </si>
  <si>
    <t>CHOOSE ONE GROUP PER CASE:</t>
  </si>
  <si>
    <t>Female</t>
  </si>
  <si>
    <t>Male, Age 18-29</t>
  </si>
  <si>
    <t>Male, Age 30-45</t>
  </si>
  <si>
    <t>Male, Age 46+</t>
  </si>
  <si>
    <t>CURRENT STATUS:</t>
  </si>
  <si>
    <t>Language not English</t>
  </si>
  <si>
    <t>Disabled</t>
  </si>
  <si>
    <t>042 HIV Disease</t>
  </si>
  <si>
    <t>140-239 Neoplasms</t>
  </si>
  <si>
    <t>250 Diabetes</t>
  </si>
  <si>
    <t>681-682 Cellulitus</t>
  </si>
  <si>
    <t>female</t>
  </si>
  <si>
    <t>male1829</t>
  </si>
  <si>
    <t>male3045</t>
  </si>
  <si>
    <t>male46+</t>
  </si>
  <si>
    <t>othstat</t>
  </si>
  <si>
    <t>othcoun</t>
  </si>
  <si>
    <t>langrr</t>
  </si>
  <si>
    <t>afamer</t>
  </si>
  <si>
    <t>saflag</t>
  </si>
  <si>
    <t>chronr</t>
  </si>
  <si>
    <t>cooccur</t>
  </si>
  <si>
    <t>infecti2</t>
  </si>
  <si>
    <t>hiv</t>
  </si>
  <si>
    <t>neoplas2</t>
  </si>
  <si>
    <t>endocri2</t>
  </si>
  <si>
    <t>diabetes</t>
  </si>
  <si>
    <t>bloodd2</t>
  </si>
  <si>
    <t>schizdis</t>
  </si>
  <si>
    <t>mooddis</t>
  </si>
  <si>
    <t>nonordis</t>
  </si>
  <si>
    <t>depress</t>
  </si>
  <si>
    <t>hyper</t>
  </si>
  <si>
    <t>ischemic</t>
  </si>
  <si>
    <t>othheart</t>
  </si>
  <si>
    <t>veinlymp</t>
  </si>
  <si>
    <t>respira2</t>
  </si>
  <si>
    <t>respinf</t>
  </si>
  <si>
    <t>othresp</t>
  </si>
  <si>
    <t>pneuflu</t>
  </si>
  <si>
    <t>chronpul</t>
  </si>
  <si>
    <t>genitou2</t>
  </si>
  <si>
    <t>skin2</t>
  </si>
  <si>
    <t>cellulr</t>
  </si>
  <si>
    <t>illdef2</t>
  </si>
  <si>
    <t>injury2</t>
  </si>
  <si>
    <t>hfactor2</t>
  </si>
  <si>
    <t>emergr3</t>
  </si>
  <si>
    <t>inpatr3</t>
  </si>
  <si>
    <t>out24</t>
  </si>
  <si>
    <t>out24sq</t>
  </si>
  <si>
    <t>in24</t>
  </si>
  <si>
    <t>in24sq</t>
  </si>
  <si>
    <t>emer24</t>
  </si>
  <si>
    <t>emer24sq</t>
  </si>
  <si>
    <t>dur24</t>
  </si>
  <si>
    <t>dur24sq</t>
  </si>
  <si>
    <t>result:</t>
  </si>
  <si>
    <t>Regression model is developed and examined in "TriageModelOutcomes-Apr2012.xlsx".</t>
  </si>
  <si>
    <t>Emergency Room User in  Past 3 Yrs</t>
  </si>
  <si>
    <t>Hospital Inpatient in Past 3 Yrs</t>
  </si>
  <si>
    <t>Born in Other State</t>
  </si>
  <si>
    <t>Born in Other Country</t>
  </si>
  <si>
    <t>African American</t>
  </si>
  <si>
    <t>Substance Abuse</t>
  </si>
  <si>
    <t xml:space="preserve">Chronic Condition (HCUP)   </t>
  </si>
  <si>
    <t>Mental Disorder + Substance Abuse</t>
  </si>
  <si>
    <t>001-139 Infections &amp; Parasitic</t>
  </si>
  <si>
    <t>240-279 Endocrine &amp; Metabolic &amp; Immune</t>
  </si>
  <si>
    <t>280-289 Blood &amp; Blood Organs</t>
  </si>
  <si>
    <t>290-319 Mental Health Disorders</t>
  </si>
  <si>
    <t>291 Alcohol-induced Mental Illness</t>
  </si>
  <si>
    <t>292 Drug-induced Mental Illness</t>
  </si>
  <si>
    <t>295 Schizophrenic Disorders</t>
  </si>
  <si>
    <t>296 Episodic Mood Disorders</t>
  </si>
  <si>
    <t>298 Other Nonorganic Psychoses</t>
  </si>
  <si>
    <t>311 Depressive Disorders</t>
  </si>
  <si>
    <t>320-389 Nervous System</t>
  </si>
  <si>
    <t>390-459 Circulatory System</t>
  </si>
  <si>
    <t>401-405 Hypertensive Disease</t>
  </si>
  <si>
    <t>410-414 Ischemic Heart Disease</t>
  </si>
  <si>
    <t>420-429 Other Heart Disease</t>
  </si>
  <si>
    <t>451-459 Vein &amp; lymphatic Disease</t>
  </si>
  <si>
    <t>460-519 Respiratory System</t>
  </si>
  <si>
    <t>460-466 Respiratory Infections</t>
  </si>
  <si>
    <t>470-478 Other Disease-Upper Respiratory Tract</t>
  </si>
  <si>
    <t>480-488 Pneumonia &amp; Influenza</t>
  </si>
  <si>
    <t>490-496 Chronic Pulmonary Disease</t>
  </si>
  <si>
    <t>520-579 Digestive System</t>
  </si>
  <si>
    <t>580-629 Genitourinary System</t>
  </si>
  <si>
    <t>590-599, 614-616 Urinary Disease</t>
  </si>
  <si>
    <t>680-709 Skin &amp; Subcutaneous</t>
  </si>
  <si>
    <t>710-739 Musculoskeletal System</t>
  </si>
  <si>
    <t>780-799 Ill-defined Conditions</t>
  </si>
  <si>
    <t>800-999 Injury &amp; Poisoning</t>
  </si>
  <si>
    <t>V01-V89 Factors Influencing Health</t>
  </si>
  <si>
    <t>UPDATED 2013</t>
  </si>
  <si>
    <t>Green = 10th Decile</t>
  </si>
  <si>
    <t>TRIAGE TOOL FOR IDENTIFYING PERSONS IN THE 10TH COST DECILE, VER. 1</t>
  </si>
  <si>
    <t>SCREENING TOOL FOR CALCULATING LIKELIHOOD OF GENERATING 10TH DECILE COSTS, VER. 2a</t>
  </si>
  <si>
    <t xml:space="preserve">Diseases of the nervous system and sense organs - HCUP body system - ICD-9-CM codes 320-389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</si>
</sst>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
    <numFmt numFmtId="165" formatCode="0.000"/>
    <numFmt numFmtId="166" formatCode="0.0000000"/>
    <numFmt numFmtId="167" formatCode="0.0000000000000000000000000000"/>
    <numFmt numFmtId="168" formatCode="0.00000"/>
  </numFmts>
  <fonts count="17" x14ac:knownFonts="1">
    <font>
      <sz val="11"/>
      <color theme="1"/>
      <name val="Calibri"/>
      <family val="2"/>
      <scheme val="minor"/>
    </font>
    <font>
      <b/>
      <sz val="11"/>
      <color indexed="8"/>
      <name val="Calibri"/>
      <family val="2"/>
    </font>
    <font>
      <b/>
      <sz val="10"/>
      <name val="Arial"/>
      <family val="2"/>
    </font>
    <font>
      <sz val="10"/>
      <name val="Arial"/>
      <family val="2"/>
    </font>
    <font>
      <sz val="11"/>
      <name val="Arial"/>
      <family val="2"/>
    </font>
    <font>
      <b/>
      <sz val="11"/>
      <name val="Arial"/>
      <family val="2"/>
    </font>
    <font>
      <sz val="11"/>
      <color indexed="8"/>
      <name val="Calibri"/>
      <family val="2"/>
    </font>
    <font>
      <sz val="8"/>
      <name val="Arial"/>
      <family val="2"/>
    </font>
    <font>
      <sz val="10"/>
      <color indexed="8"/>
      <name val="Calibri"/>
      <family val="2"/>
    </font>
    <font>
      <b/>
      <sz val="16"/>
      <color indexed="8"/>
      <name val="Arial"/>
      <family val="2"/>
    </font>
    <font>
      <sz val="16"/>
      <color indexed="8"/>
      <name val="Calibri"/>
      <family val="2"/>
    </font>
    <font>
      <b/>
      <u/>
      <sz val="10"/>
      <name val="Arial"/>
      <family val="2"/>
    </font>
    <font>
      <sz val="8"/>
      <name val="Calibri"/>
      <family val="2"/>
    </font>
    <font>
      <b/>
      <i/>
      <sz val="10"/>
      <name val="Arial"/>
      <family val="2"/>
    </font>
    <font>
      <b/>
      <sz val="11"/>
      <name val="Calibri"/>
      <family val="2"/>
    </font>
    <font>
      <sz val="11"/>
      <name val="Calibri"/>
      <family val="2"/>
    </font>
    <font>
      <b/>
      <sz val="18"/>
      <color indexed="8"/>
      <name val="Calibri"/>
      <family val="2"/>
    </font>
  </fonts>
  <fills count="7">
    <fill>
      <patternFill patternType="none"/>
    </fill>
    <fill>
      <patternFill patternType="gray125"/>
    </fill>
    <fill>
      <patternFill patternType="solid">
        <fgColor indexed="14"/>
        <bgColor indexed="64"/>
      </patternFill>
    </fill>
    <fill>
      <patternFill patternType="solid">
        <fgColor indexed="52"/>
        <bgColor indexed="64"/>
      </patternFill>
    </fill>
    <fill>
      <patternFill patternType="solid">
        <fgColor indexed="13"/>
        <bgColor indexed="64"/>
      </patternFill>
    </fill>
    <fill>
      <patternFill patternType="solid">
        <fgColor indexed="11"/>
        <bgColor indexed="64"/>
      </patternFill>
    </fill>
    <fill>
      <patternFill patternType="solid">
        <fgColor indexed="26"/>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03">
    <xf numFmtId="0" fontId="0" fillId="0" borderId="0" xfId="0"/>
    <xf numFmtId="2" fontId="0" fillId="0" borderId="0" xfId="0" applyNumberFormat="1"/>
    <xf numFmtId="0" fontId="1" fillId="0" borderId="0" xfId="0" applyFont="1"/>
    <xf numFmtId="0" fontId="0" fillId="0" borderId="0" xfId="0" applyAlignment="1">
      <alignment horizontal="center"/>
    </xf>
    <xf numFmtId="0" fontId="0" fillId="0" borderId="1" xfId="0" applyBorder="1" applyAlignment="1">
      <alignment horizontal="center"/>
    </xf>
    <xf numFmtId="0" fontId="0" fillId="0" borderId="0" xfId="0" quotePrefix="1" applyAlignment="1">
      <alignment horizontal="left"/>
    </xf>
    <xf numFmtId="0" fontId="2" fillId="0" borderId="0" xfId="0" applyFont="1"/>
    <xf numFmtId="0" fontId="2" fillId="0" borderId="0" xfId="0" applyFont="1" applyAlignment="1">
      <alignment horizontal="center"/>
    </xf>
    <xf numFmtId="0" fontId="3" fillId="0" borderId="0" xfId="0" applyFont="1"/>
    <xf numFmtId="0" fontId="1" fillId="0" borderId="0" xfId="0" applyFont="1" applyAlignment="1">
      <alignment horizontal="left"/>
    </xf>
    <xf numFmtId="0" fontId="0" fillId="0" borderId="0" xfId="0" applyAlignment="1">
      <alignment horizontal="right"/>
    </xf>
    <xf numFmtId="0" fontId="2" fillId="0" borderId="0" xfId="0" quotePrefix="1" applyFont="1" applyAlignment="1">
      <alignment horizontal="center"/>
    </xf>
    <xf numFmtId="0" fontId="2" fillId="0" borderId="0" xfId="0" applyFont="1" applyAlignment="1">
      <alignment horizontal="right"/>
    </xf>
    <xf numFmtId="0" fontId="2" fillId="0" borderId="0" xfId="0" applyFont="1" applyBorder="1" applyAlignment="1">
      <alignment horizontal="center"/>
    </xf>
    <xf numFmtId="0" fontId="2" fillId="0" borderId="0" xfId="0" applyFont="1" applyFill="1" applyBorder="1" applyAlignment="1">
      <alignment horizontal="right"/>
    </xf>
    <xf numFmtId="0" fontId="0" fillId="0" borderId="0" xfId="0" quotePrefix="1"/>
    <xf numFmtId="164" fontId="0" fillId="0" borderId="0" xfId="0" applyNumberFormat="1"/>
    <xf numFmtId="165" fontId="0" fillId="0" borderId="0" xfId="0" applyNumberFormat="1"/>
    <xf numFmtId="165" fontId="3" fillId="0" borderId="0" xfId="0" applyNumberFormat="1" applyFont="1" applyAlignment="1">
      <alignment horizontal="center"/>
    </xf>
    <xf numFmtId="166" fontId="0" fillId="0" borderId="1" xfId="0" applyNumberFormat="1" applyBorder="1" applyAlignment="1">
      <alignment horizontal="center"/>
    </xf>
    <xf numFmtId="167" fontId="0" fillId="0" borderId="0" xfId="0" applyNumberFormat="1" applyAlignment="1">
      <alignment horizontal="right"/>
    </xf>
    <xf numFmtId="0" fontId="2" fillId="0" borderId="0" xfId="0" applyFont="1" applyFill="1" applyBorder="1" applyAlignment="1">
      <alignment horizontal="left"/>
    </xf>
    <xf numFmtId="0" fontId="2" fillId="0" borderId="0" xfId="0" applyFont="1" applyAlignment="1">
      <alignment horizontal="left"/>
    </xf>
    <xf numFmtId="0" fontId="1" fillId="2" borderId="0" xfId="0" quotePrefix="1" applyFont="1" applyFill="1"/>
    <xf numFmtId="0" fontId="1" fillId="2" borderId="0" xfId="0" applyFont="1" applyFill="1"/>
    <xf numFmtId="2" fontId="1" fillId="2" borderId="0" xfId="0" applyNumberFormat="1" applyFont="1" applyFill="1"/>
    <xf numFmtId="0" fontId="0" fillId="0" borderId="0" xfId="0" applyBorder="1" applyAlignment="1">
      <alignment horizontal="right"/>
    </xf>
    <xf numFmtId="0" fontId="0" fillId="0" borderId="0" xfId="0" applyBorder="1"/>
    <xf numFmtId="0" fontId="0" fillId="0" borderId="0" xfId="0" applyBorder="1" applyAlignment="1">
      <alignment horizontal="center"/>
    </xf>
    <xf numFmtId="0" fontId="2" fillId="0" borderId="0" xfId="0" applyFont="1" applyBorder="1" applyAlignment="1">
      <alignment horizontal="left"/>
    </xf>
    <xf numFmtId="166" fontId="0" fillId="0" borderId="0" xfId="0" applyNumberFormat="1" applyBorder="1" applyAlignment="1">
      <alignment horizontal="center"/>
    </xf>
    <xf numFmtId="0" fontId="0" fillId="3" borderId="0" xfId="0" applyFill="1"/>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0" xfId="0" applyFont="1" applyBorder="1" applyAlignment="1">
      <alignment horizontal="center"/>
    </xf>
    <xf numFmtId="0" fontId="5" fillId="0" borderId="0"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6" fillId="0" borderId="1"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xf numFmtId="0" fontId="3" fillId="0" borderId="0" xfId="0" applyFont="1" applyFill="1"/>
    <xf numFmtId="0" fontId="0" fillId="0" borderId="0" xfId="0" applyFill="1"/>
    <xf numFmtId="0" fontId="0" fillId="0" borderId="0" xfId="0" applyAlignment="1">
      <alignment horizontal="left"/>
    </xf>
    <xf numFmtId="0" fontId="0" fillId="0" borderId="0" xfId="0" applyFill="1" applyAlignment="1">
      <alignment horizontal="center"/>
    </xf>
    <xf numFmtId="0" fontId="1" fillId="0" borderId="0" xfId="0" applyFont="1" applyAlignment="1">
      <alignment horizontal="center"/>
    </xf>
    <xf numFmtId="0" fontId="1" fillId="0" borderId="0" xfId="0" applyFont="1" applyAlignment="1">
      <alignment horizontal="right"/>
    </xf>
    <xf numFmtId="0" fontId="5" fillId="0" borderId="0" xfId="0" applyFont="1" applyAlignment="1">
      <alignment horizontal="right"/>
    </xf>
    <xf numFmtId="0" fontId="0" fillId="0" borderId="0" xfId="0" applyBorder="1" applyAlignment="1">
      <alignment horizontal="center"/>
    </xf>
    <xf numFmtId="0" fontId="1" fillId="0" borderId="0" xfId="0" applyFont="1" applyFill="1" applyBorder="1" applyAlignment="1">
      <alignment horizontal="right"/>
    </xf>
    <xf numFmtId="0" fontId="3" fillId="0" borderId="0" xfId="0" applyFont="1" applyBorder="1" applyAlignment="1">
      <alignment horizontal="center"/>
    </xf>
    <xf numFmtId="0" fontId="14" fillId="0" borderId="0" xfId="0" quotePrefix="1" applyFont="1" applyFill="1" applyBorder="1" applyAlignment="1">
      <alignment horizontal="right"/>
    </xf>
    <xf numFmtId="0" fontId="15" fillId="0" borderId="0" xfId="0" applyFont="1" applyFill="1" applyBorder="1" applyAlignment="1">
      <alignment horizontal="right"/>
    </xf>
    <xf numFmtId="0" fontId="1" fillId="0" borderId="0" xfId="0" quotePrefix="1" applyFont="1" applyFill="1" applyBorder="1" applyAlignment="1">
      <alignment horizontal="right"/>
    </xf>
    <xf numFmtId="0" fontId="15" fillId="0" borderId="0" xfId="0" quotePrefix="1" applyFont="1" applyFill="1" applyBorder="1" applyAlignment="1">
      <alignment horizontal="right"/>
    </xf>
    <xf numFmtId="0" fontId="0" fillId="0" borderId="0" xfId="0" quotePrefix="1" applyFont="1" applyFill="1" applyBorder="1" applyAlignment="1">
      <alignment horizontal="right"/>
    </xf>
    <xf numFmtId="0" fontId="14" fillId="0" borderId="0" xfId="0" applyFont="1" applyFill="1" applyBorder="1" applyAlignment="1">
      <alignment horizontal="right"/>
    </xf>
    <xf numFmtId="164" fontId="0" fillId="0" borderId="0" xfId="0" applyNumberFormat="1" applyAlignment="1">
      <alignment horizontal="center"/>
    </xf>
    <xf numFmtId="0" fontId="3" fillId="0" borderId="2" xfId="0" applyFont="1" applyBorder="1" applyAlignment="1">
      <alignment horizontal="center"/>
    </xf>
    <xf numFmtId="0" fontId="3" fillId="0" borderId="10" xfId="0" applyFont="1" applyBorder="1" applyAlignment="1">
      <alignment horizontal="center"/>
    </xf>
    <xf numFmtId="0" fontId="3" fillId="0" borderId="5" xfId="0" applyFont="1" applyBorder="1" applyAlignment="1">
      <alignment horizontal="center"/>
    </xf>
    <xf numFmtId="0" fontId="3" fillId="0" borderId="11" xfId="0" applyFont="1" applyBorder="1" applyAlignment="1">
      <alignment horizontal="center"/>
    </xf>
    <xf numFmtId="0" fontId="3" fillId="0" borderId="7" xfId="0" applyFont="1" applyBorder="1" applyAlignment="1">
      <alignment horizontal="center"/>
    </xf>
    <xf numFmtId="0" fontId="3" fillId="0" borderId="12" xfId="0" applyFont="1"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5" xfId="0" applyBorder="1" applyAlignment="1">
      <alignment horizontal="center"/>
    </xf>
    <xf numFmtId="0" fontId="0" fillId="0" borderId="11" xfId="0" applyBorder="1" applyAlignment="1">
      <alignment horizontal="center"/>
    </xf>
    <xf numFmtId="0" fontId="0" fillId="0" borderId="0" xfId="0" quotePrefix="1" applyFill="1" applyBorder="1" applyAlignment="1">
      <alignment horizontal="right"/>
    </xf>
    <xf numFmtId="168" fontId="0" fillId="0" borderId="1" xfId="0" applyNumberFormat="1" applyBorder="1" applyAlignment="1">
      <alignment horizontal="center"/>
    </xf>
    <xf numFmtId="168" fontId="0" fillId="0" borderId="1" xfId="0" applyNumberFormat="1" applyFill="1" applyBorder="1" applyAlignment="1">
      <alignment horizontal="center"/>
    </xf>
    <xf numFmtId="0" fontId="0" fillId="0" borderId="1" xfId="0" applyBorder="1" applyAlignment="1">
      <alignment horizontal="center"/>
    </xf>
    <xf numFmtId="2" fontId="13" fillId="4" borderId="13" xfId="0" applyNumberFormat="1" applyFont="1" applyFill="1" applyBorder="1" applyAlignment="1">
      <alignment horizontal="center"/>
    </xf>
    <xf numFmtId="2" fontId="5" fillId="4" borderId="13" xfId="0" applyNumberFormat="1" applyFont="1" applyFill="1" applyBorder="1" applyAlignment="1">
      <alignment horizontal="center"/>
    </xf>
    <xf numFmtId="2" fontId="5" fillId="4" borderId="14" xfId="0" applyNumberFormat="1" applyFont="1" applyFill="1" applyBorder="1" applyAlignment="1">
      <alignment horizontal="center"/>
    </xf>
    <xf numFmtId="2" fontId="5" fillId="4" borderId="15" xfId="0" applyNumberFormat="1" applyFont="1" applyFill="1" applyBorder="1" applyAlignment="1">
      <alignment horizontal="center"/>
    </xf>
    <xf numFmtId="0" fontId="0" fillId="5" borderId="0" xfId="0" applyFill="1"/>
    <xf numFmtId="0" fontId="16" fillId="0" borderId="0" xfId="0" applyFont="1"/>
    <xf numFmtId="0" fontId="2" fillId="0" borderId="0" xfId="0" quotePrefix="1" applyFont="1" applyBorder="1" applyAlignment="1">
      <alignment horizontal="center"/>
    </xf>
    <xf numFmtId="0" fontId="9" fillId="0" borderId="0" xfId="0" applyFont="1" applyAlignment="1">
      <alignment horizontal="center" wrapText="1"/>
    </xf>
    <xf numFmtId="0" fontId="10" fillId="0" borderId="0" xfId="0" applyFont="1" applyAlignment="1">
      <alignment horizontal="center" wrapText="1"/>
    </xf>
    <xf numFmtId="0" fontId="10" fillId="0" borderId="0" xfId="0" applyFont="1" applyAlignment="1">
      <alignment wrapText="1"/>
    </xf>
    <xf numFmtId="0" fontId="7" fillId="0" borderId="0" xfId="0" applyFont="1" applyAlignment="1">
      <alignment horizontal="center" wrapText="1"/>
    </xf>
    <xf numFmtId="0" fontId="0" fillId="0" borderId="0" xfId="0" applyAlignment="1">
      <alignment horizontal="center" wrapText="1"/>
    </xf>
    <xf numFmtId="0" fontId="0" fillId="0" borderId="0" xfId="0" applyAlignment="1">
      <alignment wrapText="1"/>
    </xf>
    <xf numFmtId="0" fontId="7" fillId="0" borderId="0" xfId="0" applyFont="1" applyFill="1" applyAlignment="1">
      <alignment horizontal="center" wrapText="1"/>
    </xf>
    <xf numFmtId="0" fontId="2" fillId="6" borderId="0" xfId="0" applyFont="1" applyFill="1" applyAlignment="1">
      <alignment horizontal="center" wrapText="1"/>
    </xf>
    <xf numFmtId="0" fontId="8" fillId="6" borderId="0" xfId="0" applyFont="1" applyFill="1" applyAlignment="1">
      <alignment horizontal="center" wrapText="1"/>
    </xf>
    <xf numFmtId="0" fontId="8" fillId="6" borderId="0" xfId="0" applyFont="1" applyFill="1" applyAlignment="1">
      <alignment wrapText="1"/>
    </xf>
  </cellXfs>
  <cellStyles count="1">
    <cellStyle name="Normal" xfId="0" builtinId="0"/>
  </cellStyles>
  <dxfs count="2">
    <dxf>
      <fill>
        <patternFill>
          <bgColor indexed="11"/>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CA5C02"/>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1927860</xdr:colOff>
      <xdr:row>1</xdr:row>
      <xdr:rowOff>481584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33600" cy="7711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312420</xdr:colOff>
      <xdr:row>0</xdr:row>
      <xdr:rowOff>771144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33600" cy="7711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83"/>
  <sheetViews>
    <sheetView workbookViewId="0">
      <selection activeCell="F8" sqref="F8"/>
    </sheetView>
  </sheetViews>
  <sheetFormatPr defaultRowHeight="14.4" x14ac:dyDescent="0.3"/>
  <cols>
    <col min="1" max="1" width="3" customWidth="1"/>
    <col min="2" max="2" width="29.6640625" customWidth="1"/>
    <col min="3" max="3" width="11.5546875" customWidth="1"/>
    <col min="4" max="4" width="12" customWidth="1"/>
    <col min="5" max="5" width="13.109375" customWidth="1"/>
    <col min="6" max="6" width="10.33203125" bestFit="1" customWidth="1"/>
    <col min="15" max="15" width="3.109375" customWidth="1"/>
    <col min="16" max="16" width="83.5546875" customWidth="1"/>
  </cols>
  <sheetData>
    <row r="1" spans="2:21" ht="23.25" customHeight="1" x14ac:dyDescent="0.4">
      <c r="B1" s="2"/>
      <c r="C1" s="93" t="s">
        <v>221</v>
      </c>
      <c r="D1" s="94"/>
      <c r="E1" s="94"/>
      <c r="F1" s="94"/>
      <c r="G1" s="94"/>
      <c r="H1" s="94"/>
      <c r="I1" s="95"/>
      <c r="J1" s="95"/>
      <c r="K1" s="95"/>
      <c r="L1" s="95"/>
      <c r="M1" s="95"/>
      <c r="N1" s="95"/>
    </row>
    <row r="2" spans="2:21" ht="55.5" customHeight="1" x14ac:dyDescent="0.3">
      <c r="B2" s="8"/>
      <c r="C2" s="100" t="s">
        <v>114</v>
      </c>
      <c r="D2" s="101"/>
      <c r="E2" s="101"/>
      <c r="F2" s="101"/>
      <c r="G2" s="101"/>
      <c r="H2" s="101"/>
      <c r="I2" s="102"/>
      <c r="J2" s="102"/>
      <c r="K2" s="102"/>
      <c r="L2" s="102"/>
      <c r="M2" s="102"/>
      <c r="N2" s="102"/>
    </row>
    <row r="3" spans="2:21" ht="15" customHeight="1" x14ac:dyDescent="0.3">
      <c r="B3" s="2"/>
      <c r="C3" s="96" t="s">
        <v>112</v>
      </c>
      <c r="D3" s="97"/>
      <c r="E3" s="97"/>
      <c r="F3" s="97"/>
      <c r="G3" s="97"/>
      <c r="H3" s="97"/>
      <c r="I3" s="98"/>
      <c r="J3" s="98"/>
      <c r="K3" s="98"/>
      <c r="L3" s="98"/>
      <c r="M3" s="98"/>
      <c r="N3" s="98"/>
    </row>
    <row r="4" spans="2:21" ht="24.75" customHeight="1" x14ac:dyDescent="0.3">
      <c r="B4" s="8"/>
      <c r="C4" s="99" t="s">
        <v>113</v>
      </c>
      <c r="D4" s="97"/>
      <c r="E4" s="97"/>
      <c r="F4" s="97"/>
      <c r="G4" s="97"/>
      <c r="H4" s="97"/>
      <c r="I4" s="98"/>
      <c r="J4" s="98"/>
      <c r="K4" s="98"/>
      <c r="L4" s="98"/>
      <c r="M4" s="98"/>
      <c r="N4" s="98"/>
    </row>
    <row r="5" spans="2:21" x14ac:dyDescent="0.3">
      <c r="B5" s="8"/>
      <c r="C5" s="8"/>
    </row>
    <row r="6" spans="2:21" x14ac:dyDescent="0.3">
      <c r="F6" s="56"/>
      <c r="G6" s="56"/>
      <c r="H6" s="56"/>
      <c r="I6" s="56"/>
      <c r="J6" s="56"/>
      <c r="K6" s="3"/>
      <c r="L6" s="3"/>
      <c r="M6" s="3"/>
      <c r="N6" s="3"/>
      <c r="O6" s="3"/>
    </row>
    <row r="7" spans="2:21" ht="15" thickBot="1" x14ac:dyDescent="0.35">
      <c r="C7" s="2" t="s">
        <v>21</v>
      </c>
      <c r="E7" s="6"/>
      <c r="F7" s="7" t="s">
        <v>22</v>
      </c>
      <c r="G7" s="7" t="s">
        <v>23</v>
      </c>
      <c r="H7" s="7" t="s">
        <v>24</v>
      </c>
      <c r="I7" s="7" t="s">
        <v>25</v>
      </c>
      <c r="J7" s="7" t="s">
        <v>26</v>
      </c>
      <c r="K7" s="7" t="s">
        <v>27</v>
      </c>
      <c r="L7" s="7" t="s">
        <v>28</v>
      </c>
      <c r="M7" s="7" t="s">
        <v>29</v>
      </c>
      <c r="N7" s="7" t="s">
        <v>30</v>
      </c>
      <c r="O7" s="11"/>
      <c r="Q7" s="26"/>
      <c r="R7" s="13"/>
      <c r="S7" s="13"/>
      <c r="T7" s="13"/>
      <c r="U7" s="27"/>
    </row>
    <row r="8" spans="2:21" x14ac:dyDescent="0.3">
      <c r="B8" s="3">
        <v>1</v>
      </c>
      <c r="E8" s="12" t="s">
        <v>31</v>
      </c>
      <c r="F8" s="32"/>
      <c r="G8" s="33"/>
      <c r="H8" s="33"/>
      <c r="I8" s="33"/>
      <c r="J8" s="33"/>
      <c r="K8" s="33"/>
      <c r="L8" s="33"/>
      <c r="M8" s="33"/>
      <c r="N8" s="34"/>
      <c r="O8" s="11"/>
      <c r="Q8" s="26"/>
      <c r="R8" s="28"/>
      <c r="S8" s="28"/>
      <c r="T8" s="28"/>
      <c r="U8" s="29"/>
    </row>
    <row r="9" spans="2:21" x14ac:dyDescent="0.3">
      <c r="B9" s="3">
        <v>2</v>
      </c>
      <c r="E9" s="12" t="s">
        <v>32</v>
      </c>
      <c r="F9" s="35"/>
      <c r="G9" s="36"/>
      <c r="H9" s="36"/>
      <c r="I9" s="36"/>
      <c r="J9" s="36"/>
      <c r="K9" s="36"/>
      <c r="L9" s="36"/>
      <c r="M9" s="36"/>
      <c r="N9" s="37"/>
      <c r="O9" s="11"/>
      <c r="Q9" s="26"/>
      <c r="R9" s="28"/>
      <c r="S9" s="28"/>
      <c r="T9" s="28"/>
      <c r="U9" s="29"/>
    </row>
    <row r="10" spans="2:21" ht="15" thickBot="1" x14ac:dyDescent="0.35">
      <c r="B10" s="3">
        <v>3</v>
      </c>
      <c r="E10" s="12" t="s">
        <v>33</v>
      </c>
      <c r="F10" s="38"/>
      <c r="G10" s="39"/>
      <c r="H10" s="39"/>
      <c r="I10" s="39"/>
      <c r="J10" s="39"/>
      <c r="K10" s="39"/>
      <c r="L10" s="39"/>
      <c r="M10" s="39"/>
      <c r="N10" s="40"/>
      <c r="O10" s="11"/>
      <c r="Q10" s="26"/>
      <c r="R10" s="28"/>
      <c r="S10" s="28"/>
      <c r="T10" s="28"/>
      <c r="U10" s="21"/>
    </row>
    <row r="11" spans="2:21" ht="15" thickBot="1" x14ac:dyDescent="0.35">
      <c r="B11" s="57"/>
      <c r="C11" s="9" t="s">
        <v>62</v>
      </c>
      <c r="F11" s="41"/>
      <c r="G11" s="41"/>
      <c r="H11" s="41"/>
      <c r="I11" s="41"/>
      <c r="J11" s="41"/>
      <c r="K11" s="41"/>
      <c r="L11" s="41"/>
      <c r="M11" s="41"/>
      <c r="N11" s="42"/>
      <c r="O11" s="11"/>
      <c r="S11" s="28"/>
      <c r="T11" s="28"/>
      <c r="U11" s="29"/>
    </row>
    <row r="12" spans="2:21" x14ac:dyDescent="0.3">
      <c r="B12" s="3">
        <v>4</v>
      </c>
      <c r="E12" s="12" t="s">
        <v>35</v>
      </c>
      <c r="F12" s="43"/>
      <c r="G12" s="44"/>
      <c r="H12" s="44"/>
      <c r="I12" s="44"/>
      <c r="J12" s="44"/>
      <c r="K12" s="44"/>
      <c r="L12" s="44"/>
      <c r="M12" s="44"/>
      <c r="N12" s="45"/>
      <c r="O12" s="11"/>
      <c r="S12" s="28"/>
      <c r="T12" s="28"/>
      <c r="U12" s="21"/>
    </row>
    <row r="13" spans="2:21" x14ac:dyDescent="0.3">
      <c r="B13" s="3">
        <v>5</v>
      </c>
      <c r="E13" s="12" t="s">
        <v>75</v>
      </c>
      <c r="F13" s="46"/>
      <c r="G13" s="47"/>
      <c r="H13" s="47"/>
      <c r="I13" s="47"/>
      <c r="J13" s="47"/>
      <c r="K13" s="47"/>
      <c r="L13" s="47"/>
      <c r="M13" s="47"/>
      <c r="N13" s="48"/>
      <c r="O13" s="11"/>
      <c r="P13" s="3" t="s">
        <v>110</v>
      </c>
      <c r="S13" s="28"/>
      <c r="T13" s="28"/>
      <c r="U13" s="21"/>
    </row>
    <row r="14" spans="2:21" x14ac:dyDescent="0.3">
      <c r="B14" s="3">
        <v>6</v>
      </c>
      <c r="E14" s="14" t="s">
        <v>66</v>
      </c>
      <c r="F14" s="46"/>
      <c r="G14" s="47"/>
      <c r="H14" s="47"/>
      <c r="I14" s="47"/>
      <c r="J14" s="47"/>
      <c r="K14" s="47"/>
      <c r="L14" s="47"/>
      <c r="M14" s="47"/>
      <c r="N14" s="48"/>
      <c r="O14" s="3"/>
      <c r="P14" s="53" t="s">
        <v>99</v>
      </c>
      <c r="R14" s="53"/>
      <c r="S14" s="28"/>
      <c r="T14" s="28"/>
      <c r="U14" s="21"/>
    </row>
    <row r="15" spans="2:21" x14ac:dyDescent="0.3">
      <c r="B15" s="3">
        <v>7</v>
      </c>
      <c r="E15" s="12" t="s">
        <v>74</v>
      </c>
      <c r="F15" s="46"/>
      <c r="G15" s="47"/>
      <c r="H15" s="47"/>
      <c r="I15" s="47"/>
      <c r="J15" s="47"/>
      <c r="K15" s="47"/>
      <c r="L15" s="47"/>
      <c r="M15" s="47"/>
      <c r="N15" s="48"/>
      <c r="O15" s="3"/>
      <c r="P15" s="53" t="s">
        <v>111</v>
      </c>
      <c r="R15" s="53"/>
      <c r="S15" s="28"/>
      <c r="T15" s="28"/>
      <c r="U15" s="21"/>
    </row>
    <row r="16" spans="2:21" x14ac:dyDescent="0.3">
      <c r="B16" s="3">
        <v>8</v>
      </c>
      <c r="E16" s="12" t="s">
        <v>36</v>
      </c>
      <c r="F16" s="46"/>
      <c r="G16" s="47"/>
      <c r="H16" s="47"/>
      <c r="I16" s="47"/>
      <c r="J16" s="47"/>
      <c r="K16" s="47"/>
      <c r="L16" s="47"/>
      <c r="M16" s="47"/>
      <c r="N16" s="48"/>
      <c r="O16" s="3"/>
      <c r="P16" s="53" t="s">
        <v>100</v>
      </c>
      <c r="R16" s="53"/>
      <c r="S16" s="28"/>
      <c r="T16" s="28"/>
      <c r="U16" s="21"/>
    </row>
    <row r="17" spans="2:21" x14ac:dyDescent="0.3">
      <c r="B17" s="3">
        <v>9</v>
      </c>
      <c r="E17" s="14" t="s">
        <v>73</v>
      </c>
      <c r="F17" s="46"/>
      <c r="G17" s="47"/>
      <c r="H17" s="47"/>
      <c r="I17" s="47"/>
      <c r="J17" s="47"/>
      <c r="K17" s="47"/>
      <c r="L17" s="47"/>
      <c r="M17" s="47"/>
      <c r="N17" s="48"/>
      <c r="O17" s="3"/>
      <c r="P17" s="53" t="s">
        <v>101</v>
      </c>
      <c r="R17" s="53"/>
      <c r="S17" s="28"/>
      <c r="T17" s="28"/>
      <c r="U17" s="29"/>
    </row>
    <row r="18" spans="2:21" x14ac:dyDescent="0.3">
      <c r="B18" s="3">
        <v>10</v>
      </c>
      <c r="E18" s="14" t="s">
        <v>59</v>
      </c>
      <c r="F18" s="46"/>
      <c r="G18" s="47"/>
      <c r="H18" s="47"/>
      <c r="I18" s="47"/>
      <c r="J18" s="47"/>
      <c r="K18" s="47"/>
      <c r="L18" s="47"/>
      <c r="M18" s="47"/>
      <c r="N18" s="48"/>
      <c r="O18" s="3"/>
      <c r="P18" s="53" t="s">
        <v>102</v>
      </c>
      <c r="R18" s="53"/>
      <c r="S18" s="28"/>
      <c r="T18" s="28"/>
      <c r="U18" s="21"/>
    </row>
    <row r="19" spans="2:21" x14ac:dyDescent="0.3">
      <c r="B19" s="3">
        <v>11</v>
      </c>
      <c r="E19" s="14" t="s">
        <v>57</v>
      </c>
      <c r="F19" s="46"/>
      <c r="G19" s="47"/>
      <c r="H19" s="47"/>
      <c r="I19" s="47"/>
      <c r="J19" s="47"/>
      <c r="K19" s="47"/>
      <c r="L19" s="47"/>
      <c r="M19" s="47"/>
      <c r="N19" s="48"/>
      <c r="O19" s="3"/>
      <c r="P19" s="53" t="s">
        <v>103</v>
      </c>
      <c r="R19" s="53"/>
      <c r="S19" s="28"/>
      <c r="T19" s="28"/>
      <c r="U19" s="21"/>
    </row>
    <row r="20" spans="2:21" x14ac:dyDescent="0.3">
      <c r="B20" s="3">
        <v>12</v>
      </c>
      <c r="E20" s="14" t="s">
        <v>55</v>
      </c>
      <c r="F20" s="46"/>
      <c r="G20" s="47"/>
      <c r="H20" s="47"/>
      <c r="I20" s="47"/>
      <c r="J20" s="47"/>
      <c r="K20" s="47"/>
      <c r="L20" s="47"/>
      <c r="M20" s="47"/>
      <c r="N20" s="48"/>
      <c r="O20" s="3"/>
      <c r="P20" s="53" t="s">
        <v>104</v>
      </c>
      <c r="R20" s="53"/>
      <c r="S20" s="28"/>
      <c r="T20" s="28"/>
      <c r="U20" s="21"/>
    </row>
    <row r="21" spans="2:21" x14ac:dyDescent="0.3">
      <c r="B21" s="3">
        <v>13</v>
      </c>
      <c r="E21" s="14" t="s">
        <v>56</v>
      </c>
      <c r="F21" s="46"/>
      <c r="G21" s="47"/>
      <c r="H21" s="47"/>
      <c r="I21" s="47"/>
      <c r="J21" s="47"/>
      <c r="K21" s="47"/>
      <c r="L21" s="47"/>
      <c r="M21" s="47"/>
      <c r="N21" s="48"/>
      <c r="O21" s="3"/>
      <c r="P21" s="53" t="s">
        <v>105</v>
      </c>
      <c r="R21" s="53"/>
      <c r="S21" s="28"/>
      <c r="T21" s="28"/>
      <c r="U21" s="29"/>
    </row>
    <row r="22" spans="2:21" x14ac:dyDescent="0.3">
      <c r="B22" s="3">
        <v>14</v>
      </c>
      <c r="E22" s="12" t="s">
        <v>76</v>
      </c>
      <c r="F22" s="46"/>
      <c r="G22" s="47"/>
      <c r="H22" s="47"/>
      <c r="I22" s="47"/>
      <c r="J22" s="47"/>
      <c r="K22" s="47"/>
      <c r="L22" s="47"/>
      <c r="M22" s="47"/>
      <c r="N22" s="48"/>
      <c r="O22" s="3"/>
      <c r="P22" s="53" t="s">
        <v>106</v>
      </c>
      <c r="R22" s="53"/>
      <c r="S22" s="28"/>
      <c r="T22" s="28"/>
      <c r="U22" s="21"/>
    </row>
    <row r="23" spans="2:21" x14ac:dyDescent="0.3">
      <c r="B23" s="3">
        <v>15</v>
      </c>
      <c r="E23" s="14" t="s">
        <v>58</v>
      </c>
      <c r="F23" s="46"/>
      <c r="G23" s="47"/>
      <c r="H23" s="47"/>
      <c r="I23" s="47"/>
      <c r="J23" s="47"/>
      <c r="K23" s="47"/>
      <c r="L23" s="47"/>
      <c r="M23" s="47"/>
      <c r="N23" s="48"/>
      <c r="O23" s="3"/>
      <c r="P23" s="53" t="s">
        <v>223</v>
      </c>
      <c r="R23" s="53"/>
      <c r="S23" s="28"/>
      <c r="T23" s="28"/>
      <c r="U23" s="29"/>
    </row>
    <row r="24" spans="2:21" x14ac:dyDescent="0.3">
      <c r="B24" s="3">
        <v>16</v>
      </c>
      <c r="E24" s="14" t="s">
        <v>67</v>
      </c>
      <c r="F24" s="46"/>
      <c r="G24" s="47"/>
      <c r="H24" s="47"/>
      <c r="I24" s="47"/>
      <c r="J24" s="47"/>
      <c r="K24" s="47"/>
      <c r="L24" s="47"/>
      <c r="M24" s="47"/>
      <c r="N24" s="48"/>
      <c r="O24" s="3"/>
      <c r="P24" s="53" t="s">
        <v>107</v>
      </c>
      <c r="R24" s="53"/>
      <c r="S24" s="28"/>
      <c r="T24" s="28"/>
      <c r="U24" s="21"/>
    </row>
    <row r="25" spans="2:21" x14ac:dyDescent="0.3">
      <c r="B25" s="3">
        <v>17</v>
      </c>
      <c r="E25" s="14" t="s">
        <v>68</v>
      </c>
      <c r="F25" s="46"/>
      <c r="G25" s="47"/>
      <c r="H25" s="47"/>
      <c r="I25" s="47"/>
      <c r="J25" s="47"/>
      <c r="K25" s="47"/>
      <c r="L25" s="47"/>
      <c r="M25" s="47"/>
      <c r="N25" s="48"/>
      <c r="O25" s="3"/>
      <c r="P25" s="53" t="s">
        <v>108</v>
      </c>
      <c r="R25" s="53"/>
      <c r="S25" s="28"/>
      <c r="T25" s="28"/>
      <c r="U25" s="21"/>
    </row>
    <row r="26" spans="2:21" ht="15" thickBot="1" x14ac:dyDescent="0.35">
      <c r="B26" s="3">
        <v>18</v>
      </c>
      <c r="E26" s="12" t="s">
        <v>37</v>
      </c>
      <c r="F26" s="49"/>
      <c r="G26" s="50"/>
      <c r="H26" s="50"/>
      <c r="I26" s="50"/>
      <c r="J26" s="50"/>
      <c r="K26" s="50"/>
      <c r="L26" s="50"/>
      <c r="M26" s="50"/>
      <c r="N26" s="51"/>
      <c r="O26" s="3"/>
      <c r="P26" s="53" t="s">
        <v>109</v>
      </c>
      <c r="R26" s="53"/>
      <c r="S26" s="28"/>
      <c r="T26" s="28"/>
      <c r="U26" s="29"/>
    </row>
    <row r="27" spans="2:21" ht="15" thickBot="1" x14ac:dyDescent="0.35">
      <c r="B27" s="3"/>
      <c r="C27" s="2" t="s">
        <v>69</v>
      </c>
      <c r="E27" s="12"/>
      <c r="F27" s="52"/>
      <c r="G27" s="52"/>
      <c r="H27" s="52"/>
      <c r="I27" s="52"/>
      <c r="J27" s="52"/>
      <c r="K27" s="52"/>
      <c r="L27" s="52"/>
      <c r="M27" s="52"/>
      <c r="N27" s="52"/>
      <c r="O27" s="3"/>
      <c r="Q27" s="26"/>
      <c r="R27" s="28"/>
      <c r="S27" s="28"/>
      <c r="T27" s="28"/>
      <c r="U27" s="29"/>
    </row>
    <row r="28" spans="2:21" x14ac:dyDescent="0.3">
      <c r="B28" s="3">
        <v>19</v>
      </c>
      <c r="E28" s="14" t="s">
        <v>60</v>
      </c>
      <c r="F28" s="43"/>
      <c r="G28" s="44"/>
      <c r="H28" s="44"/>
      <c r="I28" s="44"/>
      <c r="J28" s="44"/>
      <c r="K28" s="44"/>
      <c r="L28" s="44"/>
      <c r="M28" s="44"/>
      <c r="N28" s="45"/>
      <c r="O28" s="3"/>
      <c r="Q28" s="26"/>
      <c r="R28" s="28"/>
      <c r="S28" s="28"/>
      <c r="T28" s="28"/>
      <c r="U28" s="29"/>
    </row>
    <row r="29" spans="2:21" ht="15" thickBot="1" x14ac:dyDescent="0.35">
      <c r="B29" s="3">
        <v>20</v>
      </c>
      <c r="E29" s="12" t="s">
        <v>77</v>
      </c>
      <c r="F29" s="49"/>
      <c r="G29" s="50"/>
      <c r="H29" s="50"/>
      <c r="I29" s="50"/>
      <c r="J29" s="50"/>
      <c r="K29" s="50"/>
      <c r="L29" s="50"/>
      <c r="M29" s="50"/>
      <c r="N29" s="51"/>
      <c r="O29" s="3"/>
      <c r="Q29" s="26"/>
      <c r="R29" s="28"/>
      <c r="S29" s="28"/>
      <c r="T29" s="28"/>
      <c r="U29" s="29"/>
    </row>
    <row r="30" spans="2:21" ht="15" thickBot="1" x14ac:dyDescent="0.35">
      <c r="B30" s="3"/>
      <c r="C30" s="2" t="s">
        <v>70</v>
      </c>
      <c r="E30" s="12"/>
      <c r="F30" s="52"/>
      <c r="G30" s="52"/>
      <c r="H30" s="52"/>
      <c r="I30" s="52"/>
      <c r="J30" s="52"/>
      <c r="K30" s="52"/>
      <c r="L30" s="52"/>
      <c r="M30" s="52"/>
      <c r="N30" s="52"/>
      <c r="O30" s="3"/>
      <c r="Q30" s="26"/>
      <c r="R30" s="28"/>
      <c r="S30" s="28"/>
      <c r="T30" s="28"/>
      <c r="U30" s="21"/>
    </row>
    <row r="31" spans="2:21" x14ac:dyDescent="0.3">
      <c r="B31" s="3">
        <v>21</v>
      </c>
      <c r="E31" s="14" t="s">
        <v>97</v>
      </c>
      <c r="F31" s="43"/>
      <c r="G31" s="44"/>
      <c r="H31" s="44"/>
      <c r="I31" s="44"/>
      <c r="J31" s="44"/>
      <c r="K31" s="44"/>
      <c r="L31" s="44"/>
      <c r="M31" s="44"/>
      <c r="N31" s="45"/>
      <c r="O31" s="3"/>
      <c r="Q31" s="26"/>
      <c r="R31" s="28"/>
      <c r="S31" s="28"/>
      <c r="T31" s="28"/>
      <c r="U31" s="21"/>
    </row>
    <row r="32" spans="2:21" x14ac:dyDescent="0.3">
      <c r="B32" s="3">
        <v>22</v>
      </c>
      <c r="E32" s="12" t="s">
        <v>40</v>
      </c>
      <c r="F32" s="46"/>
      <c r="G32" s="47"/>
      <c r="H32" s="47"/>
      <c r="I32" s="47"/>
      <c r="J32" s="47"/>
      <c r="K32" s="47"/>
      <c r="L32" s="47"/>
      <c r="M32" s="47"/>
      <c r="N32" s="48"/>
      <c r="O32" s="3"/>
      <c r="Q32" s="26"/>
      <c r="R32" s="28"/>
      <c r="S32" s="28"/>
      <c r="T32" s="28"/>
      <c r="U32" s="29"/>
    </row>
    <row r="33" spans="2:21" x14ac:dyDescent="0.3">
      <c r="B33" s="3">
        <v>23</v>
      </c>
      <c r="E33" s="12" t="s">
        <v>61</v>
      </c>
      <c r="F33" s="46"/>
      <c r="G33" s="47"/>
      <c r="H33" s="47"/>
      <c r="I33" s="47"/>
      <c r="J33" s="47"/>
      <c r="K33" s="47"/>
      <c r="L33" s="47"/>
      <c r="M33" s="47"/>
      <c r="N33" s="48"/>
      <c r="O33" s="3"/>
      <c r="Q33" s="26"/>
      <c r="R33" s="28"/>
      <c r="S33" s="28"/>
      <c r="T33" s="28"/>
      <c r="U33" s="29"/>
    </row>
    <row r="34" spans="2:21" x14ac:dyDescent="0.3">
      <c r="B34" s="3">
        <v>24</v>
      </c>
      <c r="E34" s="14" t="s">
        <v>39</v>
      </c>
      <c r="F34" s="46"/>
      <c r="G34" s="47"/>
      <c r="H34" s="47"/>
      <c r="I34" s="47"/>
      <c r="J34" s="47"/>
      <c r="K34" s="47"/>
      <c r="L34" s="47"/>
      <c r="M34" s="47"/>
      <c r="N34" s="48"/>
      <c r="P34" s="55" t="s">
        <v>38</v>
      </c>
      <c r="Q34" s="26"/>
      <c r="R34" s="28"/>
      <c r="S34" s="28"/>
      <c r="T34" s="28"/>
      <c r="U34" s="29"/>
    </row>
    <row r="35" spans="2:21" x14ac:dyDescent="0.3">
      <c r="B35" s="3">
        <v>25</v>
      </c>
      <c r="E35" s="12" t="s">
        <v>41</v>
      </c>
      <c r="F35" s="46"/>
      <c r="G35" s="47"/>
      <c r="H35" s="47"/>
      <c r="I35" s="47"/>
      <c r="J35" s="47"/>
      <c r="K35" s="47"/>
      <c r="L35" s="47"/>
      <c r="M35" s="47"/>
      <c r="N35" s="48"/>
      <c r="P35" s="55">
        <v>660</v>
      </c>
      <c r="Q35" s="26"/>
      <c r="R35" s="28"/>
      <c r="S35" s="28"/>
      <c r="T35" s="28"/>
      <c r="U35" s="29"/>
    </row>
    <row r="36" spans="2:21" x14ac:dyDescent="0.3">
      <c r="B36" s="3">
        <v>26</v>
      </c>
      <c r="E36" s="12" t="s">
        <v>42</v>
      </c>
      <c r="F36" s="46"/>
      <c r="G36" s="47"/>
      <c r="H36" s="47"/>
      <c r="I36" s="47"/>
      <c r="J36" s="47"/>
      <c r="K36" s="47"/>
      <c r="L36" s="47"/>
      <c r="M36" s="47"/>
      <c r="N36" s="48"/>
      <c r="P36" s="55">
        <v>200</v>
      </c>
      <c r="Q36" s="26"/>
      <c r="R36" s="28"/>
      <c r="S36" s="28"/>
      <c r="T36" s="28"/>
      <c r="U36" s="29"/>
    </row>
    <row r="37" spans="2:21" ht="15" thickBot="1" x14ac:dyDescent="0.35">
      <c r="B37" s="3">
        <v>27</v>
      </c>
      <c r="E37" s="12" t="s">
        <v>43</v>
      </c>
      <c r="F37" s="49"/>
      <c r="G37" s="50"/>
      <c r="H37" s="50"/>
      <c r="I37" s="50"/>
      <c r="J37" s="50"/>
      <c r="K37" s="50"/>
      <c r="L37" s="50"/>
      <c r="M37" s="50"/>
      <c r="N37" s="51"/>
      <c r="P37" s="55">
        <v>190</v>
      </c>
      <c r="Q37" s="26"/>
      <c r="R37" s="28"/>
      <c r="S37" s="28"/>
      <c r="T37" s="28"/>
      <c r="U37" s="29"/>
    </row>
    <row r="38" spans="2:21" ht="15" thickBot="1" x14ac:dyDescent="0.35">
      <c r="G38" s="1"/>
      <c r="I38" s="1"/>
      <c r="J38" s="1"/>
      <c r="K38" s="1"/>
      <c r="L38" s="1"/>
      <c r="M38" s="1"/>
      <c r="N38" s="1"/>
      <c r="Q38" s="26"/>
      <c r="R38" s="28"/>
      <c r="S38" s="28"/>
      <c r="T38" s="30"/>
      <c r="U38" s="27"/>
    </row>
    <row r="39" spans="2:21" ht="15" thickBot="1" x14ac:dyDescent="0.35">
      <c r="E39" s="12" t="s">
        <v>44</v>
      </c>
      <c r="F39" s="87">
        <f>IF(F31&gt;44,1,IF(F32&gt;13,1,IF(F33&gt;3,1,IF(F34&gt;45,1,F$82))))</f>
        <v>0</v>
      </c>
      <c r="G39" s="88">
        <f t="shared" ref="G39:N39" si="0">IF(G31&gt;44,1,IF(G32&gt;13,1,IF(G33&gt;3,1,IF(G34&gt;45,1,G$82))))</f>
        <v>0</v>
      </c>
      <c r="H39" s="88">
        <f t="shared" si="0"/>
        <v>0</v>
      </c>
      <c r="I39" s="88">
        <f t="shared" si="0"/>
        <v>0</v>
      </c>
      <c r="J39" s="88">
        <f t="shared" si="0"/>
        <v>0</v>
      </c>
      <c r="K39" s="88">
        <f t="shared" si="0"/>
        <v>0</v>
      </c>
      <c r="L39" s="88">
        <f t="shared" si="0"/>
        <v>0</v>
      </c>
      <c r="M39" s="88">
        <f t="shared" si="0"/>
        <v>0</v>
      </c>
      <c r="N39" s="89">
        <f t="shared" si="0"/>
        <v>0</v>
      </c>
      <c r="P39" s="31" t="s">
        <v>98</v>
      </c>
      <c r="Q39" s="54"/>
    </row>
    <row r="40" spans="2:21" x14ac:dyDescent="0.3">
      <c r="B40" s="15"/>
      <c r="C40" s="15"/>
      <c r="F40" s="1"/>
      <c r="G40" s="1"/>
      <c r="H40" s="1"/>
      <c r="I40" s="1"/>
      <c r="J40" s="1"/>
      <c r="K40" s="1"/>
      <c r="L40" s="1"/>
      <c r="M40" s="1"/>
      <c r="N40" s="1"/>
    </row>
    <row r="41" spans="2:21" x14ac:dyDescent="0.3">
      <c r="F41" s="1"/>
      <c r="G41" s="1"/>
      <c r="H41" s="1"/>
      <c r="I41" s="1"/>
      <c r="J41" s="1"/>
      <c r="K41" s="1"/>
      <c r="L41" s="1"/>
      <c r="M41" s="1"/>
      <c r="N41" s="1"/>
    </row>
    <row r="42" spans="2:21" x14ac:dyDescent="0.3">
      <c r="F42" s="1"/>
      <c r="G42" s="1"/>
      <c r="H42" s="1"/>
      <c r="I42" s="1"/>
      <c r="J42" s="1"/>
      <c r="K42" s="1"/>
      <c r="L42" s="1"/>
      <c r="M42" s="1"/>
      <c r="N42" s="1"/>
    </row>
    <row r="43" spans="2:21" x14ac:dyDescent="0.3">
      <c r="C43" s="5" t="s">
        <v>71</v>
      </c>
      <c r="F43" s="1"/>
      <c r="G43" s="1"/>
      <c r="H43" s="1"/>
      <c r="I43" s="1"/>
      <c r="J43" s="1"/>
      <c r="K43" s="1"/>
      <c r="L43" s="1"/>
      <c r="M43" s="1"/>
      <c r="N43" s="1"/>
    </row>
    <row r="44" spans="2:21" x14ac:dyDescent="0.3">
      <c r="F44" s="1"/>
      <c r="G44" s="1"/>
      <c r="H44" s="1"/>
      <c r="I44" s="1"/>
      <c r="J44" s="1"/>
      <c r="K44" s="1"/>
      <c r="L44" s="1"/>
      <c r="M44" s="1"/>
      <c r="N44" s="1"/>
    </row>
    <row r="45" spans="2:21" x14ac:dyDescent="0.3">
      <c r="F45" s="1"/>
      <c r="G45" s="1"/>
      <c r="H45" s="1"/>
      <c r="I45" s="1"/>
      <c r="J45" s="1"/>
      <c r="K45" s="1"/>
      <c r="L45" s="1"/>
      <c r="M45" s="1"/>
      <c r="N45" s="1"/>
      <c r="S45" s="21"/>
    </row>
    <row r="46" spans="2:21" x14ac:dyDescent="0.3">
      <c r="B46" s="23" t="s">
        <v>45</v>
      </c>
      <c r="C46" s="24"/>
      <c r="D46" s="24"/>
      <c r="E46" s="24"/>
      <c r="F46" s="25"/>
      <c r="G46" s="25"/>
      <c r="H46" s="1"/>
      <c r="I46" s="1"/>
      <c r="J46" s="1"/>
      <c r="K46" s="1"/>
      <c r="L46" s="1"/>
      <c r="M46" s="1"/>
      <c r="N46" s="1"/>
      <c r="S46" s="21"/>
    </row>
    <row r="47" spans="2:21" x14ac:dyDescent="0.3">
      <c r="B47" s="10"/>
      <c r="C47" s="10"/>
      <c r="D47" s="16"/>
      <c r="I47" s="17"/>
    </row>
    <row r="48" spans="2:21" x14ac:dyDescent="0.3">
      <c r="B48" s="10"/>
      <c r="C48" s="92" t="s">
        <v>72</v>
      </c>
      <c r="D48" s="92"/>
      <c r="E48" s="92"/>
      <c r="I48" s="17"/>
      <c r="R48" s="21"/>
      <c r="S48" s="21"/>
    </row>
    <row r="49" spans="2:19" x14ac:dyDescent="0.3">
      <c r="B49" s="10"/>
      <c r="C49" s="7" t="s">
        <v>31</v>
      </c>
      <c r="D49" s="7" t="s">
        <v>32</v>
      </c>
      <c r="E49" s="7" t="s">
        <v>33</v>
      </c>
    </row>
    <row r="50" spans="2:19" x14ac:dyDescent="0.3">
      <c r="B50" s="10" t="s">
        <v>0</v>
      </c>
      <c r="C50" s="4"/>
      <c r="D50" s="4">
        <v>0.39899970000000001</v>
      </c>
      <c r="E50" s="4"/>
      <c r="F50" s="3">
        <f t="shared" ref="F50:N64" si="1">+IF(F12="y",IF(F$8="y",$C50,IF(F$9="y",$D50,IF(F$10="y",$E50,0))),0)</f>
        <v>0</v>
      </c>
      <c r="G50" s="3">
        <f t="shared" si="1"/>
        <v>0</v>
      </c>
      <c r="H50" s="3">
        <f t="shared" si="1"/>
        <v>0</v>
      </c>
      <c r="I50" s="3">
        <f t="shared" si="1"/>
        <v>0</v>
      </c>
      <c r="J50" s="3">
        <f t="shared" si="1"/>
        <v>0</v>
      </c>
      <c r="K50" s="3">
        <f t="shared" si="1"/>
        <v>0</v>
      </c>
      <c r="L50" s="3">
        <f t="shared" si="1"/>
        <v>0</v>
      </c>
      <c r="M50" s="3">
        <f t="shared" si="1"/>
        <v>0</v>
      </c>
      <c r="N50" s="3">
        <f t="shared" si="1"/>
        <v>0</v>
      </c>
      <c r="O50" s="22" t="s">
        <v>35</v>
      </c>
      <c r="R50" s="22"/>
    </row>
    <row r="51" spans="2:19" x14ac:dyDescent="0.3">
      <c r="B51" s="10" t="s">
        <v>3</v>
      </c>
      <c r="C51" s="4"/>
      <c r="D51" s="4"/>
      <c r="E51" s="4">
        <v>0.7645921</v>
      </c>
      <c r="F51" s="3">
        <f t="shared" si="1"/>
        <v>0</v>
      </c>
      <c r="G51" s="3">
        <f t="shared" si="1"/>
        <v>0</v>
      </c>
      <c r="H51" s="3">
        <f t="shared" si="1"/>
        <v>0</v>
      </c>
      <c r="I51" s="3">
        <f t="shared" si="1"/>
        <v>0</v>
      </c>
      <c r="J51" s="3">
        <f t="shared" si="1"/>
        <v>0</v>
      </c>
      <c r="K51" s="3">
        <f t="shared" si="1"/>
        <v>0</v>
      </c>
      <c r="L51" s="3">
        <f t="shared" si="1"/>
        <v>0</v>
      </c>
      <c r="M51" s="3">
        <f t="shared" si="1"/>
        <v>0</v>
      </c>
      <c r="N51" s="3">
        <f t="shared" si="1"/>
        <v>0</v>
      </c>
      <c r="O51" s="22" t="s">
        <v>34</v>
      </c>
      <c r="R51" s="22"/>
      <c r="S51" s="21"/>
    </row>
    <row r="52" spans="2:19" x14ac:dyDescent="0.3">
      <c r="B52" s="10" t="s">
        <v>65</v>
      </c>
      <c r="C52" s="4"/>
      <c r="D52" s="4"/>
      <c r="E52" s="4">
        <v>0.84433530000000001</v>
      </c>
      <c r="F52" s="3">
        <f t="shared" si="1"/>
        <v>0</v>
      </c>
      <c r="G52" s="3">
        <f t="shared" si="1"/>
        <v>0</v>
      </c>
      <c r="H52" s="3">
        <f t="shared" si="1"/>
        <v>0</v>
      </c>
      <c r="I52" s="3">
        <f t="shared" si="1"/>
        <v>0</v>
      </c>
      <c r="J52" s="3">
        <f t="shared" si="1"/>
        <v>0</v>
      </c>
      <c r="K52" s="3">
        <f t="shared" si="1"/>
        <v>0</v>
      </c>
      <c r="L52" s="3">
        <f t="shared" si="1"/>
        <v>0</v>
      </c>
      <c r="M52" s="3">
        <f t="shared" si="1"/>
        <v>0</v>
      </c>
      <c r="N52" s="3">
        <f t="shared" si="1"/>
        <v>0</v>
      </c>
      <c r="O52" s="21" t="s">
        <v>66</v>
      </c>
      <c r="R52" s="21"/>
    </row>
    <row r="53" spans="2:19" x14ac:dyDescent="0.3">
      <c r="B53" s="10" t="s">
        <v>4</v>
      </c>
      <c r="C53" s="4"/>
      <c r="D53" s="4"/>
      <c r="E53" s="4">
        <v>0.87778350000000005</v>
      </c>
      <c r="F53" s="3">
        <f t="shared" si="1"/>
        <v>0</v>
      </c>
      <c r="G53" s="3">
        <f t="shared" si="1"/>
        <v>0</v>
      </c>
      <c r="H53" s="3">
        <f t="shared" si="1"/>
        <v>0</v>
      </c>
      <c r="I53" s="3">
        <f t="shared" si="1"/>
        <v>0</v>
      </c>
      <c r="J53" s="3">
        <f t="shared" si="1"/>
        <v>0</v>
      </c>
      <c r="K53" s="3">
        <f t="shared" si="1"/>
        <v>0</v>
      </c>
      <c r="L53" s="3">
        <f t="shared" si="1"/>
        <v>0</v>
      </c>
      <c r="M53" s="3">
        <f t="shared" si="1"/>
        <v>0</v>
      </c>
      <c r="N53" s="3">
        <f t="shared" si="1"/>
        <v>0</v>
      </c>
      <c r="O53" s="22" t="s">
        <v>78</v>
      </c>
      <c r="R53" s="21"/>
      <c r="S53" s="21"/>
    </row>
    <row r="54" spans="2:19" x14ac:dyDescent="0.3">
      <c r="B54" s="10" t="s">
        <v>5</v>
      </c>
      <c r="C54" s="4"/>
      <c r="D54" s="4"/>
      <c r="E54" s="4">
        <v>-0.3733937</v>
      </c>
      <c r="F54" s="3">
        <f t="shared" si="1"/>
        <v>0</v>
      </c>
      <c r="G54" s="3">
        <f t="shared" si="1"/>
        <v>0</v>
      </c>
      <c r="H54" s="3">
        <f t="shared" si="1"/>
        <v>0</v>
      </c>
      <c r="I54" s="3">
        <f t="shared" si="1"/>
        <v>0</v>
      </c>
      <c r="J54" s="3">
        <f t="shared" si="1"/>
        <v>0</v>
      </c>
      <c r="K54" s="3">
        <f t="shared" si="1"/>
        <v>0</v>
      </c>
      <c r="L54" s="3">
        <f t="shared" si="1"/>
        <v>0</v>
      </c>
      <c r="M54" s="3">
        <f t="shared" si="1"/>
        <v>0</v>
      </c>
      <c r="N54" s="3">
        <f t="shared" si="1"/>
        <v>0</v>
      </c>
      <c r="O54" s="22" t="s">
        <v>36</v>
      </c>
      <c r="R54" s="22"/>
    </row>
    <row r="55" spans="2:19" x14ac:dyDescent="0.3">
      <c r="B55" s="10" t="s">
        <v>11</v>
      </c>
      <c r="C55" s="4"/>
      <c r="D55" s="4"/>
      <c r="E55" s="4">
        <v>-0.99983058999999996</v>
      </c>
      <c r="F55" s="3">
        <f t="shared" si="1"/>
        <v>0</v>
      </c>
      <c r="G55" s="3">
        <f t="shared" si="1"/>
        <v>0</v>
      </c>
      <c r="H55" s="3">
        <f t="shared" si="1"/>
        <v>0</v>
      </c>
      <c r="I55" s="3">
        <f t="shared" si="1"/>
        <v>0</v>
      </c>
      <c r="J55" s="3">
        <f t="shared" si="1"/>
        <v>0</v>
      </c>
      <c r="K55" s="3">
        <f t="shared" si="1"/>
        <v>0</v>
      </c>
      <c r="L55" s="3">
        <f t="shared" si="1"/>
        <v>0</v>
      </c>
      <c r="M55" s="3">
        <f t="shared" si="1"/>
        <v>0</v>
      </c>
      <c r="N55" s="3">
        <f t="shared" si="1"/>
        <v>0</v>
      </c>
      <c r="O55" s="21" t="s">
        <v>79</v>
      </c>
      <c r="R55" s="22"/>
      <c r="S55" s="22"/>
    </row>
    <row r="56" spans="2:19" x14ac:dyDescent="0.3">
      <c r="B56" s="10" t="s">
        <v>6</v>
      </c>
      <c r="C56" s="4"/>
      <c r="D56" s="4"/>
      <c r="E56" s="4">
        <v>-0.83295779999999997</v>
      </c>
      <c r="F56" s="3">
        <f t="shared" si="1"/>
        <v>0</v>
      </c>
      <c r="G56" s="3">
        <f t="shared" si="1"/>
        <v>0</v>
      </c>
      <c r="H56" s="3">
        <f t="shared" si="1"/>
        <v>0</v>
      </c>
      <c r="I56" s="3">
        <f t="shared" si="1"/>
        <v>0</v>
      </c>
      <c r="J56" s="3">
        <f t="shared" si="1"/>
        <v>0</v>
      </c>
      <c r="K56" s="3">
        <f t="shared" si="1"/>
        <v>0</v>
      </c>
      <c r="L56" s="3">
        <f t="shared" si="1"/>
        <v>0</v>
      </c>
      <c r="M56" s="3">
        <f t="shared" si="1"/>
        <v>0</v>
      </c>
      <c r="N56" s="3">
        <f t="shared" si="1"/>
        <v>0</v>
      </c>
      <c r="O56" s="21" t="s">
        <v>59</v>
      </c>
      <c r="R56" s="21"/>
    </row>
    <row r="57" spans="2:19" x14ac:dyDescent="0.3">
      <c r="B57" s="10" t="s">
        <v>7</v>
      </c>
      <c r="C57" s="4">
        <v>-1.469176</v>
      </c>
      <c r="D57" s="4"/>
      <c r="E57" s="4"/>
      <c r="F57" s="3">
        <f t="shared" si="1"/>
        <v>0</v>
      </c>
      <c r="G57" s="3">
        <f t="shared" si="1"/>
        <v>0</v>
      </c>
      <c r="H57" s="3">
        <f t="shared" si="1"/>
        <v>0</v>
      </c>
      <c r="I57" s="3">
        <f t="shared" si="1"/>
        <v>0</v>
      </c>
      <c r="J57" s="3">
        <f t="shared" si="1"/>
        <v>0</v>
      </c>
      <c r="K57" s="3">
        <f t="shared" si="1"/>
        <v>0</v>
      </c>
      <c r="L57" s="3">
        <f t="shared" si="1"/>
        <v>0</v>
      </c>
      <c r="M57" s="3">
        <f t="shared" si="1"/>
        <v>0</v>
      </c>
      <c r="N57" s="3">
        <f t="shared" si="1"/>
        <v>0</v>
      </c>
      <c r="O57" s="21" t="s">
        <v>57</v>
      </c>
      <c r="R57" s="21"/>
      <c r="S57" s="22"/>
    </row>
    <row r="58" spans="2:19" x14ac:dyDescent="0.3">
      <c r="B58" s="10" t="s">
        <v>8</v>
      </c>
      <c r="C58" s="4"/>
      <c r="D58" s="4"/>
      <c r="E58" s="4">
        <v>0.5766114</v>
      </c>
      <c r="F58" s="3">
        <f t="shared" si="1"/>
        <v>0</v>
      </c>
      <c r="G58" s="3">
        <f t="shared" si="1"/>
        <v>0</v>
      </c>
      <c r="H58" s="3">
        <f t="shared" si="1"/>
        <v>0</v>
      </c>
      <c r="I58" s="3">
        <f t="shared" si="1"/>
        <v>0</v>
      </c>
      <c r="J58" s="3">
        <f t="shared" si="1"/>
        <v>0</v>
      </c>
      <c r="K58" s="3">
        <f t="shared" si="1"/>
        <v>0</v>
      </c>
      <c r="L58" s="3">
        <f t="shared" si="1"/>
        <v>0</v>
      </c>
      <c r="M58" s="3">
        <f t="shared" si="1"/>
        <v>0</v>
      </c>
      <c r="N58" s="3">
        <f t="shared" si="1"/>
        <v>0</v>
      </c>
      <c r="O58" s="21" t="s">
        <v>55</v>
      </c>
      <c r="R58" s="21"/>
      <c r="S58" s="22"/>
    </row>
    <row r="59" spans="2:19" x14ac:dyDescent="0.3">
      <c r="B59" s="10" t="s">
        <v>19</v>
      </c>
      <c r="C59" s="4"/>
      <c r="D59" s="4">
        <v>-2.8263579999999999</v>
      </c>
      <c r="E59" s="4"/>
      <c r="F59" s="3">
        <f t="shared" si="1"/>
        <v>0</v>
      </c>
      <c r="G59" s="3">
        <f t="shared" si="1"/>
        <v>0</v>
      </c>
      <c r="H59" s="3">
        <f t="shared" si="1"/>
        <v>0</v>
      </c>
      <c r="I59" s="3">
        <f t="shared" si="1"/>
        <v>0</v>
      </c>
      <c r="J59" s="3">
        <f t="shared" si="1"/>
        <v>0</v>
      </c>
      <c r="K59" s="3">
        <f t="shared" si="1"/>
        <v>0</v>
      </c>
      <c r="L59" s="3">
        <f t="shared" si="1"/>
        <v>0</v>
      </c>
      <c r="M59" s="3">
        <f t="shared" si="1"/>
        <v>0</v>
      </c>
      <c r="N59" s="3">
        <f t="shared" si="1"/>
        <v>0</v>
      </c>
      <c r="O59" s="21" t="s">
        <v>56</v>
      </c>
      <c r="R59" s="21"/>
    </row>
    <row r="60" spans="2:19" x14ac:dyDescent="0.3">
      <c r="B60" s="10" t="s">
        <v>64</v>
      </c>
      <c r="C60" s="4"/>
      <c r="D60" s="4">
        <v>0.58591649999999995</v>
      </c>
      <c r="E60" s="4"/>
      <c r="F60" s="3">
        <f t="shared" si="1"/>
        <v>0</v>
      </c>
      <c r="G60" s="3">
        <f t="shared" si="1"/>
        <v>0</v>
      </c>
      <c r="H60" s="3">
        <f t="shared" si="1"/>
        <v>0</v>
      </c>
      <c r="I60" s="3">
        <f t="shared" si="1"/>
        <v>0</v>
      </c>
      <c r="J60" s="3">
        <f t="shared" si="1"/>
        <v>0</v>
      </c>
      <c r="K60" s="3">
        <f t="shared" si="1"/>
        <v>0</v>
      </c>
      <c r="L60" s="3">
        <f t="shared" si="1"/>
        <v>0</v>
      </c>
      <c r="M60" s="3">
        <f t="shared" si="1"/>
        <v>0</v>
      </c>
      <c r="N60" s="3">
        <f t="shared" si="1"/>
        <v>0</v>
      </c>
      <c r="O60" s="22" t="s">
        <v>80</v>
      </c>
      <c r="R60" s="21"/>
    </row>
    <row r="61" spans="2:19" x14ac:dyDescent="0.3">
      <c r="B61" s="10" t="s">
        <v>9</v>
      </c>
      <c r="C61" s="4"/>
      <c r="D61" s="4"/>
      <c r="E61" s="4">
        <v>0.32855440000000002</v>
      </c>
      <c r="F61" s="3">
        <f t="shared" si="1"/>
        <v>0</v>
      </c>
      <c r="G61" s="3">
        <f t="shared" si="1"/>
        <v>0</v>
      </c>
      <c r="H61" s="3">
        <f t="shared" si="1"/>
        <v>0</v>
      </c>
      <c r="I61" s="3">
        <f t="shared" si="1"/>
        <v>0</v>
      </c>
      <c r="J61" s="3">
        <f t="shared" si="1"/>
        <v>0</v>
      </c>
      <c r="K61" s="3">
        <f t="shared" si="1"/>
        <v>0</v>
      </c>
      <c r="L61" s="3">
        <f t="shared" si="1"/>
        <v>0</v>
      </c>
      <c r="M61" s="3">
        <f t="shared" si="1"/>
        <v>0</v>
      </c>
      <c r="N61" s="3">
        <f t="shared" si="1"/>
        <v>0</v>
      </c>
      <c r="O61" s="21" t="s">
        <v>58</v>
      </c>
      <c r="R61" s="22"/>
    </row>
    <row r="62" spans="2:19" x14ac:dyDescent="0.3">
      <c r="B62" s="10" t="s">
        <v>12</v>
      </c>
      <c r="C62" s="4"/>
      <c r="D62" s="4"/>
      <c r="E62" s="4">
        <v>-0.95656249999999998</v>
      </c>
      <c r="F62" s="3">
        <f t="shared" si="1"/>
        <v>0</v>
      </c>
      <c r="G62" s="3">
        <f t="shared" si="1"/>
        <v>0</v>
      </c>
      <c r="H62" s="3">
        <f t="shared" si="1"/>
        <v>0</v>
      </c>
      <c r="I62" s="3">
        <f t="shared" si="1"/>
        <v>0</v>
      </c>
      <c r="J62" s="3">
        <f t="shared" si="1"/>
        <v>0</v>
      </c>
      <c r="K62" s="3">
        <f t="shared" si="1"/>
        <v>0</v>
      </c>
      <c r="L62" s="3">
        <f t="shared" si="1"/>
        <v>0</v>
      </c>
      <c r="M62" s="3">
        <f t="shared" si="1"/>
        <v>0</v>
      </c>
      <c r="N62" s="3">
        <f t="shared" si="1"/>
        <v>0</v>
      </c>
      <c r="O62" s="21" t="s">
        <v>67</v>
      </c>
      <c r="R62" s="21"/>
    </row>
    <row r="63" spans="2:19" x14ac:dyDescent="0.3">
      <c r="B63" s="10" t="s">
        <v>20</v>
      </c>
      <c r="C63" s="4"/>
      <c r="D63" s="4"/>
      <c r="E63" s="4">
        <v>0.45089279999999998</v>
      </c>
      <c r="F63" s="3">
        <f t="shared" si="1"/>
        <v>0</v>
      </c>
      <c r="G63" s="3">
        <f t="shared" si="1"/>
        <v>0</v>
      </c>
      <c r="H63" s="3">
        <f t="shared" si="1"/>
        <v>0</v>
      </c>
      <c r="I63" s="3">
        <f t="shared" si="1"/>
        <v>0</v>
      </c>
      <c r="J63" s="3">
        <f t="shared" si="1"/>
        <v>0</v>
      </c>
      <c r="K63" s="3">
        <f t="shared" si="1"/>
        <v>0</v>
      </c>
      <c r="L63" s="3">
        <f t="shared" si="1"/>
        <v>0</v>
      </c>
      <c r="M63" s="3">
        <f t="shared" si="1"/>
        <v>0</v>
      </c>
      <c r="N63" s="3">
        <f t="shared" si="1"/>
        <v>0</v>
      </c>
      <c r="O63" s="21" t="s">
        <v>68</v>
      </c>
    </row>
    <row r="64" spans="2:19" x14ac:dyDescent="0.3">
      <c r="B64" s="10" t="s">
        <v>10</v>
      </c>
      <c r="C64" s="4"/>
      <c r="D64" s="4">
        <v>-0.50190979999999996</v>
      </c>
      <c r="E64" s="4">
        <v>-0.61131120000000005</v>
      </c>
      <c r="F64" s="3">
        <f t="shared" si="1"/>
        <v>0</v>
      </c>
      <c r="G64" s="3">
        <f t="shared" si="1"/>
        <v>0</v>
      </c>
      <c r="H64" s="3">
        <f t="shared" si="1"/>
        <v>0</v>
      </c>
      <c r="I64" s="3">
        <f t="shared" si="1"/>
        <v>0</v>
      </c>
      <c r="J64" s="3">
        <f t="shared" si="1"/>
        <v>0</v>
      </c>
      <c r="K64" s="3">
        <f t="shared" si="1"/>
        <v>0</v>
      </c>
      <c r="L64" s="3">
        <f t="shared" si="1"/>
        <v>0</v>
      </c>
      <c r="M64" s="3">
        <f t="shared" si="1"/>
        <v>0</v>
      </c>
      <c r="N64" s="3">
        <f t="shared" si="1"/>
        <v>0</v>
      </c>
      <c r="O64" s="22" t="s">
        <v>37</v>
      </c>
    </row>
    <row r="65" spans="2:19" x14ac:dyDescent="0.3">
      <c r="B65" s="10" t="s">
        <v>1</v>
      </c>
      <c r="C65" s="4"/>
      <c r="D65" s="4">
        <v>1.2909649999999999</v>
      </c>
      <c r="E65" s="4"/>
      <c r="F65" s="3">
        <f t="shared" ref="F65:N66" si="2">+IF(F28="y",IF(F$8="y",$C65,IF(F$9="y",$D65,IF(F$10="y",$E65,0))),0)</f>
        <v>0</v>
      </c>
      <c r="G65" s="3">
        <f t="shared" si="2"/>
        <v>0</v>
      </c>
      <c r="H65" s="3">
        <f t="shared" si="2"/>
        <v>0</v>
      </c>
      <c r="I65" s="3">
        <f t="shared" si="2"/>
        <v>0</v>
      </c>
      <c r="J65" s="3">
        <f t="shared" si="2"/>
        <v>0</v>
      </c>
      <c r="K65" s="3">
        <f t="shared" si="2"/>
        <v>0</v>
      </c>
      <c r="L65" s="3">
        <f t="shared" si="2"/>
        <v>0</v>
      </c>
      <c r="M65" s="3">
        <f t="shared" si="2"/>
        <v>0</v>
      </c>
      <c r="N65" s="3">
        <f t="shared" si="2"/>
        <v>0</v>
      </c>
      <c r="O65" s="21" t="s">
        <v>81</v>
      </c>
      <c r="R65" s="22"/>
      <c r="S65" s="21"/>
    </row>
    <row r="66" spans="2:19" x14ac:dyDescent="0.3">
      <c r="B66" s="10" t="s">
        <v>2</v>
      </c>
      <c r="C66" s="4">
        <v>1.87456</v>
      </c>
      <c r="D66" s="4"/>
      <c r="E66" s="4"/>
      <c r="F66" s="3">
        <f t="shared" si="2"/>
        <v>0</v>
      </c>
      <c r="G66" s="3">
        <f t="shared" si="2"/>
        <v>0</v>
      </c>
      <c r="H66" s="3">
        <f t="shared" si="2"/>
        <v>0</v>
      </c>
      <c r="I66" s="3">
        <f t="shared" si="2"/>
        <v>0</v>
      </c>
      <c r="J66" s="3">
        <f t="shared" si="2"/>
        <v>0</v>
      </c>
      <c r="K66" s="3">
        <f t="shared" si="2"/>
        <v>0</v>
      </c>
      <c r="L66" s="3">
        <f t="shared" si="2"/>
        <v>0</v>
      </c>
      <c r="M66" s="3">
        <f t="shared" si="2"/>
        <v>0</v>
      </c>
      <c r="N66" s="3">
        <f t="shared" si="2"/>
        <v>0</v>
      </c>
      <c r="O66" s="22" t="s">
        <v>82</v>
      </c>
      <c r="S66" s="21"/>
    </row>
    <row r="67" spans="2:19" x14ac:dyDescent="0.3">
      <c r="B67" s="10" t="s">
        <v>63</v>
      </c>
      <c r="C67" s="4">
        <v>-0.42035650000000002</v>
      </c>
      <c r="D67" s="4">
        <v>-0.30521900000000002</v>
      </c>
      <c r="E67" s="4">
        <v>-0.28767239999999999</v>
      </c>
      <c r="F67" s="3">
        <f t="shared" ref="F67:N67" si="3">+IF(F$8="y",F31*$C67,IF(F$9="y",F31*$D67,IF(F$10="y",F31*$E67,0)))</f>
        <v>0</v>
      </c>
      <c r="G67" s="3">
        <f t="shared" si="3"/>
        <v>0</v>
      </c>
      <c r="H67" s="3">
        <f t="shared" si="3"/>
        <v>0</v>
      </c>
      <c r="I67" s="3">
        <f t="shared" si="3"/>
        <v>0</v>
      </c>
      <c r="J67" s="3">
        <f t="shared" si="3"/>
        <v>0</v>
      </c>
      <c r="K67" s="3">
        <f t="shared" si="3"/>
        <v>0</v>
      </c>
      <c r="L67" s="3">
        <f t="shared" si="3"/>
        <v>0</v>
      </c>
      <c r="M67" s="3">
        <f t="shared" si="3"/>
        <v>0</v>
      </c>
      <c r="N67" s="3">
        <f t="shared" si="3"/>
        <v>0</v>
      </c>
      <c r="O67" s="21" t="s">
        <v>83</v>
      </c>
      <c r="S67" s="22"/>
    </row>
    <row r="68" spans="2:19" x14ac:dyDescent="0.3">
      <c r="B68" s="10" t="s">
        <v>13</v>
      </c>
      <c r="C68" s="4">
        <v>1.4729000000000001E-2</v>
      </c>
      <c r="D68" s="4">
        <v>-1.6697999999999999E-3</v>
      </c>
      <c r="E68" s="4">
        <v>-4.8536999999999999E-3</v>
      </c>
      <c r="F68" s="3">
        <f t="shared" ref="F68:N69" si="4">+IF(F$8="y",F31*$C68,IF(F$9="y",F31*$D68,IF(F$10="y",F31*$E68,0)))</f>
        <v>0</v>
      </c>
      <c r="G68" s="3">
        <f t="shared" si="4"/>
        <v>0</v>
      </c>
      <c r="H68" s="3">
        <f t="shared" si="4"/>
        <v>0</v>
      </c>
      <c r="I68" s="3">
        <f t="shared" si="4"/>
        <v>0</v>
      </c>
      <c r="J68" s="3">
        <f t="shared" si="4"/>
        <v>0</v>
      </c>
      <c r="K68" s="3">
        <f t="shared" si="4"/>
        <v>0</v>
      </c>
      <c r="L68" s="3">
        <f t="shared" si="4"/>
        <v>0</v>
      </c>
      <c r="M68" s="3">
        <f t="shared" si="4"/>
        <v>0</v>
      </c>
      <c r="N68" s="3">
        <f t="shared" si="4"/>
        <v>0</v>
      </c>
      <c r="O68" s="21" t="s">
        <v>84</v>
      </c>
      <c r="S68" s="22"/>
    </row>
    <row r="69" spans="2:19" x14ac:dyDescent="0.3">
      <c r="B69" s="10" t="s">
        <v>53</v>
      </c>
      <c r="C69" s="4"/>
      <c r="D69" s="4">
        <v>0.14345179999999999</v>
      </c>
      <c r="E69" s="4">
        <v>0.2139305</v>
      </c>
      <c r="F69" s="3">
        <f t="shared" si="4"/>
        <v>0</v>
      </c>
      <c r="G69" s="3">
        <f t="shared" si="4"/>
        <v>0</v>
      </c>
      <c r="H69" s="3">
        <f t="shared" si="4"/>
        <v>0</v>
      </c>
      <c r="I69" s="3">
        <f t="shared" si="4"/>
        <v>0</v>
      </c>
      <c r="J69" s="3">
        <f t="shared" si="4"/>
        <v>0</v>
      </c>
      <c r="K69" s="3">
        <f t="shared" si="4"/>
        <v>0</v>
      </c>
      <c r="L69" s="3">
        <f t="shared" si="4"/>
        <v>0</v>
      </c>
      <c r="M69" s="3">
        <f t="shared" si="4"/>
        <v>0</v>
      </c>
      <c r="N69" s="3">
        <f t="shared" si="4"/>
        <v>0</v>
      </c>
      <c r="O69" s="22" t="s">
        <v>85</v>
      </c>
      <c r="S69" s="22"/>
    </row>
    <row r="70" spans="2:19" x14ac:dyDescent="0.3">
      <c r="B70" s="10" t="s">
        <v>54</v>
      </c>
      <c r="C70" s="4"/>
      <c r="D70" s="4">
        <v>-4.3018399999999998E-2</v>
      </c>
      <c r="E70" s="4">
        <v>-5.3407799999999998E-2</v>
      </c>
      <c r="F70" s="3">
        <f t="shared" ref="F70:N71" si="5">+IF(F$8="y",F32*$C70,IF(F$9="y",F32*$D70,IF(F$10="y",F32*$E70,0)))</f>
        <v>0</v>
      </c>
      <c r="G70" s="3">
        <f t="shared" si="5"/>
        <v>0</v>
      </c>
      <c r="H70" s="3">
        <f t="shared" si="5"/>
        <v>0</v>
      </c>
      <c r="I70" s="3">
        <f t="shared" si="5"/>
        <v>0</v>
      </c>
      <c r="J70" s="3">
        <f t="shared" si="5"/>
        <v>0</v>
      </c>
      <c r="K70" s="3">
        <f t="shared" si="5"/>
        <v>0</v>
      </c>
      <c r="L70" s="3">
        <f t="shared" si="5"/>
        <v>0</v>
      </c>
      <c r="M70" s="3">
        <f t="shared" si="5"/>
        <v>0</v>
      </c>
      <c r="N70" s="3">
        <f t="shared" si="5"/>
        <v>0</v>
      </c>
      <c r="O70" s="22" t="s">
        <v>86</v>
      </c>
    </row>
    <row r="71" spans="2:19" x14ac:dyDescent="0.3">
      <c r="B71" s="10" t="s">
        <v>48</v>
      </c>
      <c r="C71" s="4"/>
      <c r="D71" s="4">
        <v>0.59878229999999999</v>
      </c>
      <c r="E71" s="4">
        <v>0.65448019999999996</v>
      </c>
      <c r="F71" s="3">
        <f t="shared" si="5"/>
        <v>0</v>
      </c>
      <c r="G71" s="3">
        <f t="shared" si="5"/>
        <v>0</v>
      </c>
      <c r="H71" s="3">
        <f t="shared" si="5"/>
        <v>0</v>
      </c>
      <c r="I71" s="3">
        <f t="shared" si="5"/>
        <v>0</v>
      </c>
      <c r="J71" s="3">
        <f t="shared" si="5"/>
        <v>0</v>
      </c>
      <c r="K71" s="3">
        <f t="shared" si="5"/>
        <v>0</v>
      </c>
      <c r="L71" s="3">
        <f t="shared" si="5"/>
        <v>0</v>
      </c>
      <c r="M71" s="3">
        <f t="shared" si="5"/>
        <v>0</v>
      </c>
      <c r="N71" s="3">
        <f t="shared" si="5"/>
        <v>0</v>
      </c>
      <c r="O71" s="22" t="s">
        <v>87</v>
      </c>
      <c r="S71" s="21"/>
    </row>
    <row r="72" spans="2:19" x14ac:dyDescent="0.3">
      <c r="B72" s="10" t="s">
        <v>14</v>
      </c>
      <c r="C72" s="4"/>
      <c r="D72" s="4">
        <v>0.371085</v>
      </c>
      <c r="E72" s="4"/>
      <c r="F72" s="3">
        <f t="shared" ref="F72:N73" si="6">+IF(F$8="y",F33*$C72,IF(F$9="y",F33*$D72,IF(F$10="y",F33*$E72,0)))</f>
        <v>0</v>
      </c>
      <c r="G72" s="3">
        <f t="shared" si="6"/>
        <v>0</v>
      </c>
      <c r="H72" s="3">
        <f t="shared" si="6"/>
        <v>0</v>
      </c>
      <c r="I72" s="3">
        <f t="shared" si="6"/>
        <v>0</v>
      </c>
      <c r="J72" s="3">
        <f t="shared" si="6"/>
        <v>0</v>
      </c>
      <c r="K72" s="3">
        <f t="shared" si="6"/>
        <v>0</v>
      </c>
      <c r="L72" s="3">
        <f t="shared" si="6"/>
        <v>0</v>
      </c>
      <c r="M72" s="3">
        <f t="shared" si="6"/>
        <v>0</v>
      </c>
      <c r="N72" s="3">
        <f t="shared" si="6"/>
        <v>0</v>
      </c>
      <c r="O72" s="22" t="s">
        <v>88</v>
      </c>
    </row>
    <row r="73" spans="2:19" x14ac:dyDescent="0.3">
      <c r="B73" s="10" t="s">
        <v>49</v>
      </c>
      <c r="C73" s="4">
        <v>0.4767477</v>
      </c>
      <c r="D73" s="4">
        <v>0.32727450000000002</v>
      </c>
      <c r="E73" s="4">
        <v>0.37767050000000002</v>
      </c>
      <c r="F73" s="3">
        <f t="shared" si="6"/>
        <v>0</v>
      </c>
      <c r="G73" s="3">
        <f t="shared" si="6"/>
        <v>0</v>
      </c>
      <c r="H73" s="3">
        <f t="shared" si="6"/>
        <v>0</v>
      </c>
      <c r="I73" s="3">
        <f t="shared" si="6"/>
        <v>0</v>
      </c>
      <c r="J73" s="3">
        <f t="shared" si="6"/>
        <v>0</v>
      </c>
      <c r="K73" s="3">
        <f t="shared" si="6"/>
        <v>0</v>
      </c>
      <c r="L73" s="3">
        <f t="shared" si="6"/>
        <v>0</v>
      </c>
      <c r="M73" s="3">
        <f t="shared" si="6"/>
        <v>0</v>
      </c>
      <c r="N73" s="3">
        <f t="shared" si="6"/>
        <v>0</v>
      </c>
      <c r="O73" s="21" t="s">
        <v>89</v>
      </c>
    </row>
    <row r="74" spans="2:19" x14ac:dyDescent="0.3">
      <c r="B74" s="10" t="s">
        <v>15</v>
      </c>
      <c r="C74" s="4">
        <v>-7.3438000000000002E-3</v>
      </c>
      <c r="D74" s="4">
        <v>3.0604E-3</v>
      </c>
      <c r="E74" s="4">
        <v>2.8311E-3</v>
      </c>
      <c r="F74" s="3">
        <f t="shared" ref="F74:N75" si="7">+IF(F$8="y",F34*$C74,IF(F$9="y",F34*$D74,IF(F$10="y",F34*$E74,0)))</f>
        <v>0</v>
      </c>
      <c r="G74" s="3">
        <f t="shared" si="7"/>
        <v>0</v>
      </c>
      <c r="H74" s="3">
        <f t="shared" si="7"/>
        <v>0</v>
      </c>
      <c r="I74" s="3">
        <f t="shared" si="7"/>
        <v>0</v>
      </c>
      <c r="J74" s="3">
        <f t="shared" si="7"/>
        <v>0</v>
      </c>
      <c r="K74" s="3">
        <f t="shared" si="7"/>
        <v>0</v>
      </c>
      <c r="L74" s="3">
        <f t="shared" si="7"/>
        <v>0</v>
      </c>
      <c r="M74" s="3">
        <f t="shared" si="7"/>
        <v>0</v>
      </c>
      <c r="N74" s="3">
        <f t="shared" si="7"/>
        <v>0</v>
      </c>
      <c r="O74" s="21" t="s">
        <v>90</v>
      </c>
    </row>
    <row r="75" spans="2:19" x14ac:dyDescent="0.3">
      <c r="B75" s="10" t="s">
        <v>52</v>
      </c>
      <c r="C75" s="4">
        <v>6.9488099999999997E-2</v>
      </c>
      <c r="D75" s="4">
        <v>8.9851899999999998E-2</v>
      </c>
      <c r="E75" s="4">
        <v>0.1212916</v>
      </c>
      <c r="F75" s="3">
        <f t="shared" si="7"/>
        <v>0</v>
      </c>
      <c r="G75" s="3">
        <f t="shared" si="7"/>
        <v>0</v>
      </c>
      <c r="H75" s="3">
        <f t="shared" si="7"/>
        <v>0</v>
      </c>
      <c r="I75" s="3">
        <f t="shared" si="7"/>
        <v>0</v>
      </c>
      <c r="J75" s="3">
        <f t="shared" si="7"/>
        <v>0</v>
      </c>
      <c r="K75" s="3">
        <f t="shared" si="7"/>
        <v>0</v>
      </c>
      <c r="L75" s="3">
        <f t="shared" si="7"/>
        <v>0</v>
      </c>
      <c r="M75" s="3">
        <f t="shared" si="7"/>
        <v>0</v>
      </c>
      <c r="N75" s="3">
        <f t="shared" si="7"/>
        <v>0</v>
      </c>
      <c r="O75" s="22" t="s">
        <v>91</v>
      </c>
    </row>
    <row r="76" spans="2:19" x14ac:dyDescent="0.3">
      <c r="B76" s="10" t="s">
        <v>16</v>
      </c>
      <c r="C76" s="4">
        <v>-4.5750000000000001E-4</v>
      </c>
      <c r="D76" s="4">
        <v>-3.6329999999999999E-4</v>
      </c>
      <c r="E76" s="4">
        <v>-4.4030000000000002E-4</v>
      </c>
      <c r="F76" s="3">
        <f t="shared" ref="F76:N77" si="8">+IF(F$8="y",F35*$C76,IF(F$9="y",F35*$D76,IF(F$10="y",F35*$E76,0)))</f>
        <v>0</v>
      </c>
      <c r="G76" s="3">
        <f t="shared" si="8"/>
        <v>0</v>
      </c>
      <c r="H76" s="3">
        <f t="shared" si="8"/>
        <v>0</v>
      </c>
      <c r="I76" s="3">
        <f t="shared" si="8"/>
        <v>0</v>
      </c>
      <c r="J76" s="3">
        <f t="shared" si="8"/>
        <v>0</v>
      </c>
      <c r="K76" s="3">
        <f t="shared" si="8"/>
        <v>0</v>
      </c>
      <c r="L76" s="3">
        <f t="shared" si="8"/>
        <v>0</v>
      </c>
      <c r="M76" s="3">
        <f t="shared" si="8"/>
        <v>0</v>
      </c>
      <c r="N76" s="3">
        <f t="shared" si="8"/>
        <v>0</v>
      </c>
      <c r="O76" s="22" t="s">
        <v>92</v>
      </c>
    </row>
    <row r="77" spans="2:19" x14ac:dyDescent="0.3">
      <c r="B77" s="10" t="s">
        <v>51</v>
      </c>
      <c r="C77" s="4">
        <v>7.1287900000000001E-2</v>
      </c>
      <c r="D77" s="4">
        <v>0.18127090000000001</v>
      </c>
      <c r="E77" s="4">
        <v>0.1528177</v>
      </c>
      <c r="F77" s="3">
        <f t="shared" si="8"/>
        <v>0</v>
      </c>
      <c r="G77" s="3">
        <f t="shared" si="8"/>
        <v>0</v>
      </c>
      <c r="H77" s="3">
        <f t="shared" si="8"/>
        <v>0</v>
      </c>
      <c r="I77" s="3">
        <f t="shared" si="8"/>
        <v>0</v>
      </c>
      <c r="J77" s="3">
        <f t="shared" si="8"/>
        <v>0</v>
      </c>
      <c r="K77" s="3">
        <f t="shared" si="8"/>
        <v>0</v>
      </c>
      <c r="L77" s="3">
        <f t="shared" si="8"/>
        <v>0</v>
      </c>
      <c r="M77" s="3">
        <f t="shared" si="8"/>
        <v>0</v>
      </c>
      <c r="N77" s="3">
        <f t="shared" si="8"/>
        <v>0</v>
      </c>
      <c r="O77" s="22" t="s">
        <v>93</v>
      </c>
    </row>
    <row r="78" spans="2:19" x14ac:dyDescent="0.3">
      <c r="B78" s="10" t="s">
        <v>17</v>
      </c>
      <c r="C78" s="4">
        <v>-1.875E-4</v>
      </c>
      <c r="D78" s="4">
        <v>-1.6923000000000001E-3</v>
      </c>
      <c r="E78" s="4">
        <v>-9.613E-4</v>
      </c>
      <c r="F78" s="3">
        <f t="shared" ref="F78:N79" si="9">+IF(F$8="y",F36*$C78,IF(F$9="y",F36*$D78,IF(F$10="y",F36*$E78,0)))</f>
        <v>0</v>
      </c>
      <c r="G78" s="3">
        <f t="shared" si="9"/>
        <v>0</v>
      </c>
      <c r="H78" s="3">
        <f t="shared" si="9"/>
        <v>0</v>
      </c>
      <c r="I78" s="3">
        <f t="shared" si="9"/>
        <v>0</v>
      </c>
      <c r="J78" s="3">
        <f t="shared" si="9"/>
        <v>0</v>
      </c>
      <c r="K78" s="3">
        <f t="shared" si="9"/>
        <v>0</v>
      </c>
      <c r="L78" s="3">
        <f t="shared" si="9"/>
        <v>0</v>
      </c>
      <c r="M78" s="3">
        <f t="shared" si="9"/>
        <v>0</v>
      </c>
      <c r="N78" s="3">
        <f t="shared" si="9"/>
        <v>0</v>
      </c>
      <c r="O78" s="22" t="s">
        <v>94</v>
      </c>
    </row>
    <row r="79" spans="2:19" x14ac:dyDescent="0.3">
      <c r="B79" s="10" t="s">
        <v>50</v>
      </c>
      <c r="C79" s="4">
        <v>9.7660000000000004E-3</v>
      </c>
      <c r="D79" s="4">
        <v>1.19988E-2</v>
      </c>
      <c r="E79" s="4">
        <v>2.7781799999999999E-2</v>
      </c>
      <c r="F79" s="3">
        <f t="shared" si="9"/>
        <v>0</v>
      </c>
      <c r="G79" s="3">
        <f t="shared" si="9"/>
        <v>0</v>
      </c>
      <c r="H79" s="3">
        <f t="shared" si="9"/>
        <v>0</v>
      </c>
      <c r="I79" s="3">
        <f t="shared" si="9"/>
        <v>0</v>
      </c>
      <c r="J79" s="3">
        <f t="shared" si="9"/>
        <v>0</v>
      </c>
      <c r="K79" s="3">
        <f t="shared" si="9"/>
        <v>0</v>
      </c>
      <c r="L79" s="3">
        <f t="shared" si="9"/>
        <v>0</v>
      </c>
      <c r="M79" s="3">
        <f t="shared" si="9"/>
        <v>0</v>
      </c>
      <c r="N79" s="3">
        <f t="shared" si="9"/>
        <v>0</v>
      </c>
      <c r="O79" s="22" t="s">
        <v>95</v>
      </c>
    </row>
    <row r="80" spans="2:19" x14ac:dyDescent="0.3">
      <c r="B80" s="10" t="s">
        <v>18</v>
      </c>
      <c r="C80" s="4">
        <v>-9.0299999999999999E-6</v>
      </c>
      <c r="D80" s="4">
        <v>-1.4800000000000001E-5</v>
      </c>
      <c r="E80" s="4">
        <v>-3.8899999999999997E-5</v>
      </c>
      <c r="F80" s="3">
        <f t="shared" ref="F80:N80" si="10">+IF(F$8="y",F37*$C80,IF(F$9="y",F37*$D80,IF(F$10="y",F37*$E80,0)))</f>
        <v>0</v>
      </c>
      <c r="G80" s="3">
        <f t="shared" si="10"/>
        <v>0</v>
      </c>
      <c r="H80" s="3">
        <f t="shared" si="10"/>
        <v>0</v>
      </c>
      <c r="I80" s="3">
        <f t="shared" si="10"/>
        <v>0</v>
      </c>
      <c r="J80" s="3">
        <f t="shared" si="10"/>
        <v>0</v>
      </c>
      <c r="K80" s="3">
        <f t="shared" si="10"/>
        <v>0</v>
      </c>
      <c r="L80" s="3">
        <f t="shared" si="10"/>
        <v>0</v>
      </c>
      <c r="M80" s="3">
        <f t="shared" si="10"/>
        <v>0</v>
      </c>
      <c r="N80" s="3">
        <f t="shared" si="10"/>
        <v>0</v>
      </c>
      <c r="O80" s="22" t="s">
        <v>96</v>
      </c>
    </row>
    <row r="81" spans="2:14" x14ac:dyDescent="0.3">
      <c r="B81" s="10" t="s">
        <v>46</v>
      </c>
      <c r="C81" s="4">
        <v>-4.5160349999999996</v>
      </c>
      <c r="D81" s="4">
        <v>-6.0277240000000001</v>
      </c>
      <c r="E81" s="19">
        <v>-5.414644</v>
      </c>
      <c r="F81" s="3">
        <f t="shared" ref="F81:N81" si="11">+IF(F$8="y",$C81,IF(F$9="y",$D81,IF(F$10="y",$E81,0)))</f>
        <v>0</v>
      </c>
      <c r="G81" s="3">
        <f t="shared" si="11"/>
        <v>0</v>
      </c>
      <c r="H81" s="3">
        <f t="shared" si="11"/>
        <v>0</v>
      </c>
      <c r="I81" s="3">
        <f t="shared" si="11"/>
        <v>0</v>
      </c>
      <c r="J81" s="3">
        <f t="shared" si="11"/>
        <v>0</v>
      </c>
      <c r="K81" s="3">
        <f t="shared" si="11"/>
        <v>0</v>
      </c>
      <c r="L81" s="3">
        <f t="shared" si="11"/>
        <v>0</v>
      </c>
      <c r="M81" s="3">
        <f t="shared" si="11"/>
        <v>0</v>
      </c>
      <c r="N81" s="3">
        <f t="shared" si="11"/>
        <v>0</v>
      </c>
    </row>
    <row r="82" spans="2:14" x14ac:dyDescent="0.3">
      <c r="B82" s="10"/>
      <c r="C82" s="10"/>
      <c r="D82" s="10"/>
      <c r="E82" s="10" t="s">
        <v>47</v>
      </c>
      <c r="F82" s="18">
        <f t="shared" ref="F82:N82" si="12">IF(F$81=0,0,EXP(SUM(F50:F81))/(1+EXP(SUM(F50:F81))))</f>
        <v>0</v>
      </c>
      <c r="G82" s="18">
        <f t="shared" si="12"/>
        <v>0</v>
      </c>
      <c r="H82" s="18">
        <f t="shared" si="12"/>
        <v>0</v>
      </c>
      <c r="I82" s="18">
        <f t="shared" si="12"/>
        <v>0</v>
      </c>
      <c r="J82" s="18">
        <f t="shared" si="12"/>
        <v>0</v>
      </c>
      <c r="K82" s="18">
        <f t="shared" si="12"/>
        <v>0</v>
      </c>
      <c r="L82" s="18">
        <f t="shared" si="12"/>
        <v>0</v>
      </c>
      <c r="M82" s="18">
        <f t="shared" si="12"/>
        <v>0</v>
      </c>
      <c r="N82" s="18">
        <f t="shared" si="12"/>
        <v>0</v>
      </c>
    </row>
    <row r="83" spans="2:14" x14ac:dyDescent="0.3">
      <c r="B83" s="10"/>
      <c r="C83" s="20"/>
      <c r="D83" s="10"/>
      <c r="E83" s="16"/>
    </row>
  </sheetData>
  <mergeCells count="5">
    <mergeCell ref="C48:E48"/>
    <mergeCell ref="C1:N1"/>
    <mergeCell ref="C3:N3"/>
    <mergeCell ref="C4:N4"/>
    <mergeCell ref="C2:N2"/>
  </mergeCells>
  <phoneticPr fontId="0" type="noConversion"/>
  <conditionalFormatting sqref="F39:N39">
    <cfRule type="cellIs" dxfId="1" priority="1" stopIfTrue="1" operator="between">
      <formula>0.35</formula>
      <formula>1</formula>
    </cfRule>
  </conditionalFormatting>
  <printOptions horizontalCentered="1" verticalCentered="1"/>
  <pageMargins left="0.7" right="0.7" top="0.75" bottom="0.75" header="0.3" footer="0.3"/>
  <pageSetup scale="7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145"/>
  <sheetViews>
    <sheetView tabSelected="1" workbookViewId="0">
      <selection activeCell="G17" sqref="G17"/>
    </sheetView>
  </sheetViews>
  <sheetFormatPr defaultColWidth="8.88671875" defaultRowHeight="14.4" x14ac:dyDescent="0.3"/>
  <cols>
    <col min="1" max="1" width="3.44140625" customWidth="1"/>
    <col min="2" max="2" width="5.44140625" customWidth="1"/>
    <col min="3" max="3" width="5.6640625" customWidth="1"/>
    <col min="4" max="4" width="12" customWidth="1"/>
    <col min="5" max="6" width="13.109375" customWidth="1"/>
    <col min="7" max="7" width="10.33203125" bestFit="1" customWidth="1"/>
  </cols>
  <sheetData>
    <row r="1" spans="2:23" ht="65.400000000000006" customHeight="1" x14ac:dyDescent="0.3"/>
    <row r="2" spans="2:23" ht="23.4" x14ac:dyDescent="0.45">
      <c r="B2" s="91" t="s">
        <v>222</v>
      </c>
      <c r="C2" s="6"/>
    </row>
    <row r="3" spans="2:23" x14ac:dyDescent="0.3">
      <c r="B3" s="2" t="s">
        <v>115</v>
      </c>
      <c r="C3" s="6"/>
      <c r="Q3" s="58" t="s">
        <v>219</v>
      </c>
    </row>
    <row r="4" spans="2:23" x14ac:dyDescent="0.3">
      <c r="B4" s="8" t="s">
        <v>116</v>
      </c>
      <c r="C4" s="8"/>
    </row>
    <row r="5" spans="2:23" x14ac:dyDescent="0.3">
      <c r="B5" s="8" t="s">
        <v>117</v>
      </c>
      <c r="C5" s="8"/>
    </row>
    <row r="6" spans="2:23" x14ac:dyDescent="0.3">
      <c r="B6" s="8" t="s">
        <v>181</v>
      </c>
      <c r="C6" s="8"/>
    </row>
    <row r="7" spans="2:23" x14ac:dyDescent="0.3">
      <c r="B7" s="8"/>
      <c r="C7" s="8"/>
    </row>
    <row r="8" spans="2:23" x14ac:dyDescent="0.3">
      <c r="B8" s="8" t="s">
        <v>118</v>
      </c>
      <c r="C8" s="8"/>
    </row>
    <row r="9" spans="2:23" x14ac:dyDescent="0.3">
      <c r="B9" s="8" t="s">
        <v>119</v>
      </c>
      <c r="C9" s="8"/>
    </row>
    <row r="10" spans="2:23" x14ac:dyDescent="0.3">
      <c r="B10" s="8" t="s">
        <v>120</v>
      </c>
      <c r="C10" s="8"/>
    </row>
    <row r="11" spans="2:23" x14ac:dyDescent="0.3">
      <c r="C11" s="8"/>
    </row>
    <row r="12" spans="2:23" x14ac:dyDescent="0.3">
      <c r="C12" s="8"/>
    </row>
    <row r="13" spans="2:23" ht="15" thickBot="1" x14ac:dyDescent="0.35">
      <c r="C13" s="8"/>
      <c r="G13" s="7" t="s">
        <v>22</v>
      </c>
    </row>
    <row r="14" spans="2:23" ht="15" thickBot="1" x14ac:dyDescent="0.35">
      <c r="C14" s="2" t="s">
        <v>121</v>
      </c>
      <c r="E14" s="12"/>
      <c r="F14" s="12"/>
      <c r="G14" s="86">
        <f t="shared" ref="G14:Q14" si="0">IF(G26&gt;50,1,IF(G28&gt;5,1,IF(G27&gt;20,1,IF(G29&gt;50,1,G$144))))</f>
        <v>0</v>
      </c>
      <c r="H14" s="86">
        <f t="shared" si="0"/>
        <v>0</v>
      </c>
      <c r="I14" s="86">
        <f t="shared" si="0"/>
        <v>0</v>
      </c>
      <c r="J14" s="86">
        <f t="shared" si="0"/>
        <v>0</v>
      </c>
      <c r="K14" s="86">
        <f t="shared" si="0"/>
        <v>0</v>
      </c>
      <c r="L14" s="86">
        <f t="shared" si="0"/>
        <v>0</v>
      </c>
      <c r="M14" s="86">
        <f t="shared" si="0"/>
        <v>0</v>
      </c>
      <c r="N14" s="86">
        <f t="shared" si="0"/>
        <v>0</v>
      </c>
      <c r="O14" s="86">
        <f t="shared" si="0"/>
        <v>0</v>
      </c>
      <c r="P14" s="86">
        <f t="shared" si="0"/>
        <v>0</v>
      </c>
      <c r="Q14" s="86">
        <f t="shared" si="0"/>
        <v>0</v>
      </c>
      <c r="S14" s="90" t="s">
        <v>220</v>
      </c>
      <c r="T14" s="90"/>
      <c r="U14" s="90"/>
      <c r="V14" s="90"/>
      <c r="W14" s="90"/>
    </row>
    <row r="16" spans="2:23" ht="15" thickBot="1" x14ac:dyDescent="0.35">
      <c r="D16" s="2" t="s">
        <v>122</v>
      </c>
      <c r="E16" s="6"/>
      <c r="F16" s="6"/>
    </row>
    <row r="17" spans="2:17" x14ac:dyDescent="0.3">
      <c r="F17" s="58" t="s">
        <v>123</v>
      </c>
      <c r="G17" s="70"/>
      <c r="H17" s="70"/>
      <c r="I17" s="70"/>
      <c r="J17" s="70"/>
      <c r="K17" s="70"/>
      <c r="L17" s="70"/>
      <c r="M17" s="70"/>
      <c r="N17" s="70"/>
      <c r="O17" s="70"/>
      <c r="P17" s="70"/>
      <c r="Q17" s="71"/>
    </row>
    <row r="18" spans="2:17" x14ac:dyDescent="0.3">
      <c r="F18" s="12" t="s">
        <v>124</v>
      </c>
      <c r="G18" s="72"/>
      <c r="H18" s="72"/>
      <c r="I18" s="72"/>
      <c r="J18" s="72"/>
      <c r="K18" s="72"/>
      <c r="L18" s="72"/>
      <c r="M18" s="72"/>
      <c r="N18" s="72"/>
      <c r="O18" s="72"/>
      <c r="P18" s="72"/>
      <c r="Q18" s="73"/>
    </row>
    <row r="19" spans="2:17" x14ac:dyDescent="0.3">
      <c r="F19" s="12" t="s">
        <v>125</v>
      </c>
      <c r="G19" s="72"/>
      <c r="H19" s="72"/>
      <c r="I19" s="72"/>
      <c r="J19" s="72"/>
      <c r="K19" s="72"/>
      <c r="L19" s="72"/>
      <c r="M19" s="72"/>
      <c r="N19" s="72"/>
      <c r="O19" s="72"/>
      <c r="P19" s="72"/>
      <c r="Q19" s="73"/>
    </row>
    <row r="20" spans="2:17" ht="15" thickBot="1" x14ac:dyDescent="0.35">
      <c r="F20" s="12" t="s">
        <v>126</v>
      </c>
      <c r="G20" s="74"/>
      <c r="H20" s="74"/>
      <c r="I20" s="74"/>
      <c r="J20" s="74"/>
      <c r="K20" s="74"/>
      <c r="L20" s="74"/>
      <c r="M20" s="74"/>
      <c r="N20" s="74"/>
      <c r="O20" s="74"/>
      <c r="P20" s="74"/>
      <c r="Q20" s="75"/>
    </row>
    <row r="22" spans="2:17" ht="15" thickBot="1" x14ac:dyDescent="0.35">
      <c r="D22" s="2" t="s">
        <v>69</v>
      </c>
      <c r="E22" s="12"/>
      <c r="F22" s="59"/>
      <c r="G22" s="60"/>
      <c r="H22" s="60"/>
      <c r="I22" s="60"/>
      <c r="J22" s="60"/>
      <c r="K22" s="60"/>
      <c r="L22" s="60"/>
      <c r="M22" s="60"/>
      <c r="N22" s="60"/>
      <c r="O22" s="60"/>
      <c r="P22" s="60"/>
      <c r="Q22" s="60"/>
    </row>
    <row r="23" spans="2:17" x14ac:dyDescent="0.3">
      <c r="E23" s="14"/>
      <c r="F23" s="61" t="s">
        <v>182</v>
      </c>
      <c r="G23" s="76"/>
      <c r="H23" s="76"/>
      <c r="I23" s="76"/>
      <c r="J23" s="76"/>
      <c r="K23" s="76"/>
      <c r="L23" s="76"/>
      <c r="M23" s="76"/>
      <c r="N23" s="76"/>
      <c r="O23" s="76"/>
      <c r="P23" s="76"/>
      <c r="Q23" s="77"/>
    </row>
    <row r="24" spans="2:17" ht="15" thickBot="1" x14ac:dyDescent="0.35">
      <c r="E24" s="12"/>
      <c r="F24" s="61" t="s">
        <v>183</v>
      </c>
      <c r="G24" s="78"/>
      <c r="H24" s="78"/>
      <c r="I24" s="78"/>
      <c r="J24" s="78"/>
      <c r="K24" s="78"/>
      <c r="L24" s="78"/>
      <c r="M24" s="78"/>
      <c r="N24" s="78"/>
      <c r="O24" s="78"/>
      <c r="P24" s="78"/>
      <c r="Q24" s="79"/>
    </row>
    <row r="25" spans="2:17" ht="15" thickBot="1" x14ac:dyDescent="0.35">
      <c r="D25" s="2" t="s">
        <v>70</v>
      </c>
      <c r="E25" s="12"/>
      <c r="F25" s="59"/>
      <c r="G25" s="60"/>
      <c r="H25" s="60"/>
      <c r="I25" s="60"/>
      <c r="J25" s="60"/>
      <c r="K25" s="60"/>
      <c r="L25" s="60"/>
      <c r="M25" s="60"/>
      <c r="N25" s="60"/>
      <c r="O25" s="60"/>
      <c r="P25" s="60"/>
      <c r="Q25" s="60"/>
    </row>
    <row r="26" spans="2:17" x14ac:dyDescent="0.3">
      <c r="E26" s="14"/>
      <c r="F26" s="14" t="s">
        <v>97</v>
      </c>
      <c r="G26" s="76"/>
      <c r="H26" s="76"/>
      <c r="I26" s="76"/>
      <c r="J26" s="76"/>
      <c r="K26" s="76"/>
      <c r="L26" s="76"/>
      <c r="M26" s="76"/>
      <c r="N26" s="76"/>
      <c r="O26" s="76"/>
      <c r="P26" s="76"/>
      <c r="Q26" s="77"/>
    </row>
    <row r="27" spans="2:17" x14ac:dyDescent="0.3">
      <c r="E27" s="12"/>
      <c r="F27" s="12" t="s">
        <v>40</v>
      </c>
      <c r="G27" s="80"/>
      <c r="H27" s="80"/>
      <c r="I27" s="80"/>
      <c r="J27" s="80"/>
      <c r="K27" s="80"/>
      <c r="L27" s="80"/>
      <c r="M27" s="80"/>
      <c r="N27" s="80"/>
      <c r="O27" s="80"/>
      <c r="P27" s="80"/>
      <c r="Q27" s="81"/>
    </row>
    <row r="28" spans="2:17" x14ac:dyDescent="0.3">
      <c r="E28" s="12"/>
      <c r="F28" s="12" t="s">
        <v>61</v>
      </c>
      <c r="G28" s="80"/>
      <c r="H28" s="80"/>
      <c r="I28" s="80"/>
      <c r="J28" s="80"/>
      <c r="K28" s="80"/>
      <c r="L28" s="80"/>
      <c r="M28" s="80"/>
      <c r="N28" s="80"/>
      <c r="O28" s="80"/>
      <c r="P28" s="80"/>
      <c r="Q28" s="81"/>
    </row>
    <row r="29" spans="2:17" ht="15" thickBot="1" x14ac:dyDescent="0.35">
      <c r="E29" s="14"/>
      <c r="F29" s="14" t="s">
        <v>39</v>
      </c>
      <c r="G29" s="78"/>
      <c r="H29" s="78"/>
      <c r="I29" s="78"/>
      <c r="J29" s="78"/>
      <c r="K29" s="78"/>
      <c r="L29" s="78"/>
      <c r="M29" s="78"/>
      <c r="N29" s="78"/>
      <c r="O29" s="78"/>
      <c r="P29" s="78"/>
      <c r="Q29" s="79"/>
    </row>
    <row r="30" spans="2:17" ht="15" thickBot="1" x14ac:dyDescent="0.35">
      <c r="B30" s="2"/>
      <c r="D30" s="9" t="s">
        <v>127</v>
      </c>
      <c r="G30" s="62"/>
      <c r="H30" s="62"/>
      <c r="I30" s="62"/>
      <c r="J30" s="62"/>
      <c r="K30" s="62"/>
      <c r="L30" s="62"/>
      <c r="M30" s="62"/>
      <c r="N30" s="62"/>
      <c r="O30" s="62"/>
      <c r="P30" s="62"/>
      <c r="Q30" s="62"/>
    </row>
    <row r="31" spans="2:17" x14ac:dyDescent="0.3">
      <c r="F31" s="61" t="s">
        <v>184</v>
      </c>
      <c r="G31" s="76"/>
      <c r="H31" s="76"/>
      <c r="I31" s="76"/>
      <c r="J31" s="76"/>
      <c r="K31" s="76"/>
      <c r="L31" s="76"/>
      <c r="M31" s="76"/>
      <c r="N31" s="76"/>
      <c r="O31" s="76"/>
      <c r="P31" s="76"/>
      <c r="Q31" s="77"/>
    </row>
    <row r="32" spans="2:17" x14ac:dyDescent="0.3">
      <c r="F32" s="61" t="s">
        <v>185</v>
      </c>
      <c r="G32" s="80"/>
      <c r="H32" s="80"/>
      <c r="I32" s="80"/>
      <c r="J32" s="80"/>
      <c r="K32" s="80"/>
      <c r="L32" s="80"/>
      <c r="M32" s="80"/>
      <c r="N32" s="80"/>
      <c r="O32" s="80"/>
      <c r="P32" s="80"/>
      <c r="Q32" s="81"/>
    </row>
    <row r="33" spans="6:17" x14ac:dyDescent="0.3">
      <c r="F33" s="61" t="s">
        <v>128</v>
      </c>
      <c r="G33" s="80"/>
      <c r="H33" s="80"/>
      <c r="I33" s="80"/>
      <c r="J33" s="80"/>
      <c r="K33" s="80"/>
      <c r="L33" s="80"/>
      <c r="M33" s="80"/>
      <c r="N33" s="80"/>
      <c r="O33" s="80"/>
      <c r="P33" s="80"/>
      <c r="Q33" s="81"/>
    </row>
    <row r="34" spans="6:17" x14ac:dyDescent="0.3">
      <c r="F34" s="61" t="s">
        <v>186</v>
      </c>
      <c r="G34" s="80"/>
      <c r="H34" s="80"/>
      <c r="I34" s="80"/>
      <c r="J34" s="80"/>
      <c r="K34" s="80"/>
      <c r="L34" s="80"/>
      <c r="M34" s="80"/>
      <c r="N34" s="80"/>
      <c r="O34" s="80"/>
      <c r="P34" s="80"/>
      <c r="Q34" s="81"/>
    </row>
    <row r="35" spans="6:17" x14ac:dyDescent="0.3">
      <c r="F35" s="61" t="s">
        <v>129</v>
      </c>
      <c r="G35" s="80"/>
      <c r="H35" s="80"/>
      <c r="I35" s="80"/>
      <c r="J35" s="80"/>
      <c r="K35" s="80"/>
      <c r="L35" s="80"/>
      <c r="M35" s="80"/>
      <c r="N35" s="80"/>
      <c r="O35" s="80"/>
      <c r="P35" s="80"/>
      <c r="Q35" s="81"/>
    </row>
    <row r="36" spans="6:17" x14ac:dyDescent="0.3">
      <c r="F36" s="61" t="s">
        <v>187</v>
      </c>
      <c r="G36" s="80"/>
      <c r="H36" s="80"/>
      <c r="I36" s="80"/>
      <c r="J36" s="80"/>
      <c r="K36" s="80"/>
      <c r="L36" s="80"/>
      <c r="M36" s="80"/>
      <c r="N36" s="80"/>
      <c r="O36" s="80"/>
      <c r="P36" s="80"/>
      <c r="Q36" s="81"/>
    </row>
    <row r="37" spans="6:17" x14ac:dyDescent="0.3">
      <c r="F37" s="61" t="s">
        <v>188</v>
      </c>
      <c r="G37" s="80"/>
      <c r="H37" s="80"/>
      <c r="I37" s="80"/>
      <c r="J37" s="80"/>
      <c r="K37" s="80"/>
      <c r="L37" s="80"/>
      <c r="M37" s="80"/>
      <c r="N37" s="80"/>
      <c r="O37" s="80"/>
      <c r="P37" s="80"/>
      <c r="Q37" s="81"/>
    </row>
    <row r="38" spans="6:17" x14ac:dyDescent="0.3">
      <c r="F38" s="61" t="s">
        <v>189</v>
      </c>
      <c r="G38" s="80"/>
      <c r="H38" s="80"/>
      <c r="I38" s="80"/>
      <c r="J38" s="80"/>
      <c r="K38" s="80"/>
      <c r="L38" s="80"/>
      <c r="M38" s="80"/>
      <c r="N38" s="80"/>
      <c r="O38" s="80"/>
      <c r="P38" s="80"/>
      <c r="Q38" s="81"/>
    </row>
    <row r="39" spans="6:17" x14ac:dyDescent="0.3">
      <c r="F39" s="63" t="s">
        <v>190</v>
      </c>
      <c r="G39" s="80"/>
      <c r="H39" s="80"/>
      <c r="I39" s="80"/>
      <c r="J39" s="80"/>
      <c r="K39" s="80"/>
      <c r="L39" s="80"/>
      <c r="M39" s="80"/>
      <c r="N39" s="80"/>
      <c r="O39" s="80"/>
      <c r="P39" s="80"/>
      <c r="Q39" s="81"/>
    </row>
    <row r="40" spans="6:17" x14ac:dyDescent="0.3">
      <c r="F40" s="64" t="s">
        <v>130</v>
      </c>
      <c r="G40" s="80"/>
      <c r="H40" s="80"/>
      <c r="I40" s="80"/>
      <c r="J40" s="80"/>
      <c r="K40" s="80"/>
      <c r="L40" s="80"/>
      <c r="M40" s="80"/>
      <c r="N40" s="80"/>
      <c r="O40" s="80"/>
      <c r="P40" s="80"/>
      <c r="Q40" s="81"/>
    </row>
    <row r="41" spans="6:17" x14ac:dyDescent="0.3">
      <c r="F41" s="65" t="s">
        <v>131</v>
      </c>
      <c r="G41" s="80"/>
      <c r="H41" s="80"/>
      <c r="I41" s="80"/>
      <c r="J41" s="80"/>
      <c r="K41" s="80"/>
      <c r="L41" s="80"/>
      <c r="M41" s="80"/>
      <c r="N41" s="80"/>
      <c r="O41" s="80"/>
      <c r="P41" s="80"/>
      <c r="Q41" s="81"/>
    </row>
    <row r="42" spans="6:17" x14ac:dyDescent="0.3">
      <c r="F42" s="63" t="s">
        <v>191</v>
      </c>
      <c r="G42" s="80"/>
      <c r="H42" s="80"/>
      <c r="I42" s="80"/>
      <c r="J42" s="80"/>
      <c r="K42" s="80"/>
      <c r="L42" s="80"/>
      <c r="M42" s="80"/>
      <c r="N42" s="80"/>
      <c r="O42" s="80"/>
      <c r="P42" s="80"/>
      <c r="Q42" s="81"/>
    </row>
    <row r="43" spans="6:17" x14ac:dyDescent="0.3">
      <c r="F43" s="66" t="s">
        <v>132</v>
      </c>
      <c r="G43" s="80"/>
      <c r="H43" s="80"/>
      <c r="I43" s="80"/>
      <c r="J43" s="80"/>
      <c r="K43" s="80"/>
      <c r="L43" s="80"/>
      <c r="M43" s="80"/>
      <c r="N43" s="80"/>
      <c r="O43" s="80"/>
      <c r="P43" s="80"/>
      <c r="Q43" s="81"/>
    </row>
    <row r="44" spans="6:17" x14ac:dyDescent="0.3">
      <c r="F44" s="63" t="s">
        <v>192</v>
      </c>
      <c r="G44" s="80"/>
      <c r="H44" s="80"/>
      <c r="I44" s="80"/>
      <c r="J44" s="80"/>
      <c r="K44" s="80"/>
      <c r="L44" s="80"/>
      <c r="M44" s="80"/>
      <c r="N44" s="80"/>
      <c r="O44" s="80"/>
      <c r="P44" s="80"/>
      <c r="Q44" s="81"/>
    </row>
    <row r="45" spans="6:17" x14ac:dyDescent="0.3">
      <c r="F45" s="63" t="s">
        <v>193</v>
      </c>
      <c r="G45" s="80"/>
      <c r="H45" s="80"/>
      <c r="I45" s="80"/>
      <c r="J45" s="80"/>
      <c r="K45" s="80"/>
      <c r="L45" s="80"/>
      <c r="M45" s="80"/>
      <c r="N45" s="80"/>
      <c r="O45" s="80"/>
      <c r="P45" s="80"/>
      <c r="Q45" s="81"/>
    </row>
    <row r="46" spans="6:17" x14ac:dyDescent="0.3">
      <c r="F46" s="66" t="s">
        <v>194</v>
      </c>
      <c r="G46" s="80"/>
      <c r="H46" s="80"/>
      <c r="I46" s="80"/>
      <c r="J46" s="80"/>
      <c r="K46" s="80"/>
      <c r="L46" s="80"/>
      <c r="M46" s="80"/>
      <c r="N46" s="80"/>
      <c r="O46" s="80"/>
      <c r="P46" s="80"/>
      <c r="Q46" s="81"/>
    </row>
    <row r="47" spans="6:17" x14ac:dyDescent="0.3">
      <c r="F47" s="66" t="s">
        <v>195</v>
      </c>
      <c r="G47" s="80"/>
      <c r="H47" s="80"/>
      <c r="I47" s="80"/>
      <c r="J47" s="80"/>
      <c r="K47" s="80"/>
      <c r="L47" s="80"/>
      <c r="M47" s="80"/>
      <c r="N47" s="80"/>
      <c r="O47" s="80"/>
      <c r="P47" s="80"/>
      <c r="Q47" s="81"/>
    </row>
    <row r="48" spans="6:17" x14ac:dyDescent="0.3">
      <c r="F48" s="82" t="s">
        <v>196</v>
      </c>
      <c r="G48" s="80"/>
      <c r="H48" s="80"/>
      <c r="I48" s="80"/>
      <c r="J48" s="80"/>
      <c r="K48" s="80"/>
      <c r="L48" s="80"/>
      <c r="M48" s="80"/>
      <c r="N48" s="80"/>
      <c r="O48" s="80"/>
      <c r="P48" s="80"/>
      <c r="Q48" s="81"/>
    </row>
    <row r="49" spans="6:17" x14ac:dyDescent="0.3">
      <c r="F49" s="82" t="s">
        <v>197</v>
      </c>
      <c r="G49" s="80"/>
      <c r="H49" s="80"/>
      <c r="I49" s="80"/>
      <c r="J49" s="80"/>
      <c r="K49" s="80"/>
      <c r="L49" s="80"/>
      <c r="M49" s="80"/>
      <c r="N49" s="80"/>
      <c r="O49" s="80"/>
      <c r="P49" s="80"/>
      <c r="Q49" s="81"/>
    </row>
    <row r="50" spans="6:17" x14ac:dyDescent="0.3">
      <c r="F50" s="82" t="s">
        <v>198</v>
      </c>
      <c r="G50" s="80"/>
      <c r="H50" s="80"/>
      <c r="I50" s="80"/>
      <c r="J50" s="80"/>
      <c r="K50" s="80"/>
      <c r="L50" s="80"/>
      <c r="M50" s="80"/>
      <c r="N50" s="80"/>
      <c r="O50" s="80"/>
      <c r="P50" s="80"/>
      <c r="Q50" s="81"/>
    </row>
    <row r="51" spans="6:17" x14ac:dyDescent="0.3">
      <c r="F51" s="82" t="s">
        <v>199</v>
      </c>
      <c r="G51" s="80"/>
      <c r="H51" s="80"/>
      <c r="I51" s="80"/>
      <c r="J51" s="80"/>
      <c r="K51" s="80"/>
      <c r="L51" s="80"/>
      <c r="M51" s="80"/>
      <c r="N51" s="80"/>
      <c r="O51" s="80"/>
      <c r="P51" s="80"/>
      <c r="Q51" s="81"/>
    </row>
    <row r="52" spans="6:17" x14ac:dyDescent="0.3">
      <c r="F52" s="63" t="s">
        <v>200</v>
      </c>
      <c r="G52" s="80"/>
      <c r="H52" s="80"/>
      <c r="I52" s="80"/>
      <c r="J52" s="80"/>
      <c r="K52" s="80"/>
      <c r="L52" s="80"/>
      <c r="M52" s="80"/>
      <c r="N52" s="80"/>
      <c r="O52" s="80"/>
      <c r="P52" s="80"/>
      <c r="Q52" s="81"/>
    </row>
    <row r="53" spans="6:17" x14ac:dyDescent="0.3">
      <c r="F53" s="63" t="s">
        <v>201</v>
      </c>
      <c r="G53" s="80"/>
      <c r="H53" s="80"/>
      <c r="I53" s="80"/>
      <c r="J53" s="80"/>
      <c r="K53" s="80"/>
      <c r="L53" s="80"/>
      <c r="M53" s="80"/>
      <c r="N53" s="80"/>
      <c r="O53" s="80"/>
      <c r="P53" s="80"/>
      <c r="Q53" s="81"/>
    </row>
    <row r="54" spans="6:17" x14ac:dyDescent="0.3">
      <c r="F54" s="82" t="s">
        <v>202</v>
      </c>
      <c r="G54" s="80"/>
      <c r="H54" s="80"/>
      <c r="I54" s="80"/>
      <c r="J54" s="80"/>
      <c r="K54" s="80"/>
      <c r="L54" s="80"/>
      <c r="M54" s="80"/>
      <c r="N54" s="80"/>
      <c r="O54" s="80"/>
      <c r="P54" s="80"/>
      <c r="Q54" s="81"/>
    </row>
    <row r="55" spans="6:17" x14ac:dyDescent="0.3">
      <c r="F55" s="82" t="s">
        <v>203</v>
      </c>
      <c r="G55" s="80"/>
      <c r="H55" s="80"/>
      <c r="I55" s="80"/>
      <c r="J55" s="80"/>
      <c r="K55" s="80"/>
      <c r="L55" s="80"/>
      <c r="M55" s="80"/>
      <c r="N55" s="80"/>
      <c r="O55" s="80"/>
      <c r="P55" s="80"/>
      <c r="Q55" s="81"/>
    </row>
    <row r="56" spans="6:17" x14ac:dyDescent="0.3">
      <c r="F56" s="82" t="s">
        <v>204</v>
      </c>
      <c r="G56" s="80"/>
      <c r="H56" s="80"/>
      <c r="I56" s="80"/>
      <c r="J56" s="80"/>
      <c r="K56" s="80"/>
      <c r="L56" s="80"/>
      <c r="M56" s="80"/>
      <c r="N56" s="80"/>
      <c r="O56" s="80"/>
      <c r="P56" s="80"/>
      <c r="Q56" s="81"/>
    </row>
    <row r="57" spans="6:17" x14ac:dyDescent="0.3">
      <c r="F57" s="82" t="s">
        <v>205</v>
      </c>
      <c r="G57" s="80"/>
      <c r="H57" s="80"/>
      <c r="I57" s="80"/>
      <c r="J57" s="80"/>
      <c r="K57" s="80"/>
      <c r="L57" s="80"/>
      <c r="M57" s="80"/>
      <c r="N57" s="80"/>
      <c r="O57" s="80"/>
      <c r="P57" s="80"/>
      <c r="Q57" s="81"/>
    </row>
    <row r="58" spans="6:17" x14ac:dyDescent="0.3">
      <c r="F58" s="63" t="s">
        <v>206</v>
      </c>
      <c r="G58" s="80"/>
      <c r="H58" s="80"/>
      <c r="I58" s="80"/>
      <c r="J58" s="80"/>
      <c r="K58" s="80"/>
      <c r="L58" s="80"/>
      <c r="M58" s="80"/>
      <c r="N58" s="80"/>
      <c r="O58" s="80"/>
      <c r="P58" s="80"/>
      <c r="Q58" s="81"/>
    </row>
    <row r="59" spans="6:17" x14ac:dyDescent="0.3">
      <c r="F59" s="82" t="s">
        <v>207</v>
      </c>
      <c r="G59" s="80"/>
      <c r="H59" s="80"/>
      <c r="I59" s="80"/>
      <c r="J59" s="80"/>
      <c r="K59" s="80"/>
      <c r="L59" s="80"/>
      <c r="M59" s="80"/>
      <c r="N59" s="80"/>
      <c r="O59" s="80"/>
      <c r="P59" s="80"/>
      <c r="Q59" s="81"/>
    </row>
    <row r="60" spans="6:17" x14ac:dyDescent="0.3">
      <c r="F60" s="82" t="s">
        <v>208</v>
      </c>
      <c r="G60" s="80"/>
      <c r="H60" s="80"/>
      <c r="I60" s="80"/>
      <c r="J60" s="80"/>
      <c r="K60" s="80"/>
      <c r="L60" s="80"/>
      <c r="M60" s="80"/>
      <c r="N60" s="80"/>
      <c r="O60" s="80"/>
      <c r="P60" s="80"/>
      <c r="Q60" s="81"/>
    </row>
    <row r="61" spans="6:17" x14ac:dyDescent="0.3">
      <c r="F61" s="82" t="s">
        <v>209</v>
      </c>
      <c r="G61" s="80"/>
      <c r="H61" s="80"/>
      <c r="I61" s="80"/>
      <c r="J61" s="80"/>
      <c r="K61" s="80"/>
      <c r="L61" s="80"/>
      <c r="M61" s="80"/>
      <c r="N61" s="80"/>
      <c r="O61" s="80"/>
      <c r="P61" s="80"/>
      <c r="Q61" s="81"/>
    </row>
    <row r="62" spans="6:17" x14ac:dyDescent="0.3">
      <c r="F62" s="82" t="s">
        <v>210</v>
      </c>
      <c r="G62" s="80"/>
      <c r="H62" s="80"/>
      <c r="I62" s="80"/>
      <c r="J62" s="80"/>
      <c r="K62" s="80"/>
      <c r="L62" s="80"/>
      <c r="M62" s="80"/>
      <c r="N62" s="80"/>
      <c r="O62" s="80"/>
      <c r="P62" s="80"/>
      <c r="Q62" s="81"/>
    </row>
    <row r="63" spans="6:17" x14ac:dyDescent="0.3">
      <c r="F63" s="63" t="s">
        <v>211</v>
      </c>
      <c r="G63" s="80"/>
      <c r="H63" s="80"/>
      <c r="I63" s="80"/>
      <c r="J63" s="80"/>
      <c r="K63" s="80"/>
      <c r="L63" s="80"/>
      <c r="M63" s="80"/>
      <c r="N63" s="80"/>
      <c r="O63" s="80"/>
      <c r="P63" s="80"/>
      <c r="Q63" s="81"/>
    </row>
    <row r="64" spans="6:17" x14ac:dyDescent="0.3">
      <c r="F64" s="63" t="s">
        <v>212</v>
      </c>
      <c r="G64" s="80"/>
      <c r="H64" s="80"/>
      <c r="I64" s="80"/>
      <c r="J64" s="80"/>
      <c r="K64" s="80"/>
      <c r="L64" s="80"/>
      <c r="M64" s="80"/>
      <c r="N64" s="80"/>
      <c r="O64" s="80"/>
      <c r="P64" s="80"/>
      <c r="Q64" s="81"/>
    </row>
    <row r="65" spans="4:17" x14ac:dyDescent="0.3">
      <c r="F65" s="66" t="s">
        <v>213</v>
      </c>
      <c r="G65" s="80"/>
      <c r="H65" s="80"/>
      <c r="I65" s="80"/>
      <c r="J65" s="80"/>
      <c r="K65" s="80"/>
      <c r="L65" s="80"/>
      <c r="M65" s="80"/>
      <c r="N65" s="80"/>
      <c r="O65" s="80"/>
      <c r="P65" s="80"/>
      <c r="Q65" s="81"/>
    </row>
    <row r="66" spans="4:17" x14ac:dyDescent="0.3">
      <c r="F66" s="63" t="s">
        <v>214</v>
      </c>
      <c r="G66" s="80"/>
      <c r="H66" s="80"/>
      <c r="I66" s="80"/>
      <c r="J66" s="80"/>
      <c r="K66" s="80"/>
      <c r="L66" s="80"/>
      <c r="M66" s="80"/>
      <c r="N66" s="80"/>
      <c r="O66" s="80"/>
      <c r="P66" s="80"/>
      <c r="Q66" s="81"/>
    </row>
    <row r="67" spans="4:17" x14ac:dyDescent="0.3">
      <c r="F67" s="67" t="s">
        <v>133</v>
      </c>
      <c r="G67" s="80"/>
      <c r="H67" s="80"/>
      <c r="I67" s="80"/>
      <c r="J67" s="80"/>
      <c r="K67" s="80"/>
      <c r="L67" s="80"/>
      <c r="M67" s="80"/>
      <c r="N67" s="80"/>
      <c r="O67" s="80"/>
      <c r="P67" s="80"/>
      <c r="Q67" s="81"/>
    </row>
    <row r="68" spans="4:17" x14ac:dyDescent="0.3">
      <c r="F68" s="63" t="s">
        <v>215</v>
      </c>
      <c r="G68" s="80"/>
      <c r="H68" s="80"/>
      <c r="I68" s="80"/>
      <c r="J68" s="80"/>
      <c r="K68" s="80"/>
      <c r="L68" s="80"/>
      <c r="M68" s="80"/>
      <c r="N68" s="80"/>
      <c r="O68" s="80"/>
      <c r="P68" s="80"/>
      <c r="Q68" s="81"/>
    </row>
    <row r="69" spans="4:17" x14ac:dyDescent="0.3">
      <c r="F69" s="63" t="s">
        <v>216</v>
      </c>
      <c r="G69" s="80"/>
      <c r="H69" s="80"/>
      <c r="I69" s="80"/>
      <c r="J69" s="80"/>
      <c r="K69" s="80"/>
      <c r="L69" s="80"/>
      <c r="M69" s="80"/>
      <c r="N69" s="80"/>
      <c r="O69" s="80"/>
      <c r="P69" s="80"/>
      <c r="Q69" s="81"/>
    </row>
    <row r="70" spans="4:17" x14ac:dyDescent="0.3">
      <c r="F70" s="63" t="s">
        <v>217</v>
      </c>
      <c r="G70" s="80"/>
      <c r="H70" s="80"/>
      <c r="I70" s="80"/>
      <c r="J70" s="80"/>
      <c r="K70" s="80"/>
      <c r="L70" s="80"/>
      <c r="M70" s="80"/>
      <c r="N70" s="80"/>
      <c r="O70" s="80"/>
      <c r="P70" s="80"/>
      <c r="Q70" s="81"/>
    </row>
    <row r="71" spans="4:17" ht="15" thickBot="1" x14ac:dyDescent="0.35">
      <c r="F71" s="68" t="s">
        <v>218</v>
      </c>
      <c r="G71" s="78"/>
      <c r="H71" s="78"/>
      <c r="I71" s="78"/>
      <c r="J71" s="78"/>
      <c r="K71" s="78"/>
      <c r="L71" s="78"/>
      <c r="M71" s="78"/>
      <c r="N71" s="78"/>
      <c r="O71" s="78"/>
      <c r="P71" s="78"/>
      <c r="Q71" s="79"/>
    </row>
    <row r="74" spans="4:17" x14ac:dyDescent="0.3">
      <c r="D74" s="5" t="s">
        <v>71</v>
      </c>
    </row>
    <row r="82" spans="2:17" x14ac:dyDescent="0.3">
      <c r="B82" s="15"/>
      <c r="G82" s="1"/>
    </row>
    <row r="83" spans="2:17" x14ac:dyDescent="0.3">
      <c r="G83" s="1"/>
    </row>
    <row r="84" spans="2:17" x14ac:dyDescent="0.3">
      <c r="G84" s="1"/>
    </row>
    <row r="86" spans="2:17" x14ac:dyDescent="0.3">
      <c r="G86" s="1"/>
    </row>
    <row r="87" spans="2:17" x14ac:dyDescent="0.3">
      <c r="G87" s="1"/>
    </row>
    <row r="88" spans="2:17" x14ac:dyDescent="0.3">
      <c r="B88" s="15" t="s">
        <v>45</v>
      </c>
      <c r="G88" s="1"/>
    </row>
    <row r="89" spans="2:17" x14ac:dyDescent="0.3">
      <c r="B89" s="10"/>
      <c r="C89" s="10"/>
      <c r="D89" s="16"/>
    </row>
    <row r="90" spans="2:17" x14ac:dyDescent="0.3">
      <c r="B90" s="10"/>
      <c r="C90" s="92" t="s">
        <v>72</v>
      </c>
      <c r="D90" s="92"/>
      <c r="E90" s="92"/>
      <c r="F90" s="92"/>
    </row>
    <row r="91" spans="2:17" x14ac:dyDescent="0.3">
      <c r="B91" s="10"/>
      <c r="C91" s="3" t="s">
        <v>134</v>
      </c>
      <c r="D91" s="3" t="s">
        <v>135</v>
      </c>
      <c r="E91" s="3" t="s">
        <v>136</v>
      </c>
      <c r="F91" s="69" t="s">
        <v>137</v>
      </c>
    </row>
    <row r="92" spans="2:17" x14ac:dyDescent="0.3">
      <c r="B92" s="10" t="s">
        <v>138</v>
      </c>
      <c r="C92" s="83"/>
      <c r="D92" s="83">
        <v>0.64080309999999996</v>
      </c>
      <c r="E92" s="83">
        <v>0.1660314</v>
      </c>
      <c r="F92" s="84">
        <v>-0.2349397</v>
      </c>
      <c r="G92" s="85">
        <f t="shared" ref="G92:Q92" si="1">+IF(G31="y",IF(G$17="y",$C92,IF(G$18="y",$D92,IF(G$19="y",$E92,IF(G$20="y",$F92,0)))),0)</f>
        <v>0</v>
      </c>
      <c r="H92" s="85">
        <f t="shared" si="1"/>
        <v>0</v>
      </c>
      <c r="I92" s="85">
        <f t="shared" si="1"/>
        <v>0</v>
      </c>
      <c r="J92" s="85">
        <f t="shared" si="1"/>
        <v>0</v>
      </c>
      <c r="K92" s="85">
        <f t="shared" si="1"/>
        <v>0</v>
      </c>
      <c r="L92" s="85">
        <f t="shared" si="1"/>
        <v>0</v>
      </c>
      <c r="M92" s="85">
        <f t="shared" si="1"/>
        <v>0</v>
      </c>
      <c r="N92" s="85">
        <f t="shared" si="1"/>
        <v>0</v>
      </c>
      <c r="O92" s="85">
        <f t="shared" si="1"/>
        <v>0</v>
      </c>
      <c r="P92" s="85">
        <f t="shared" si="1"/>
        <v>0</v>
      </c>
      <c r="Q92" s="85">
        <f t="shared" si="1"/>
        <v>0</v>
      </c>
    </row>
    <row r="93" spans="2:17" x14ac:dyDescent="0.3">
      <c r="B93" s="10" t="s">
        <v>139</v>
      </c>
      <c r="C93" s="83"/>
      <c r="D93" s="83">
        <v>-3.6249120000000001</v>
      </c>
      <c r="E93" s="83"/>
      <c r="F93" s="84">
        <v>-0.81955310000000003</v>
      </c>
      <c r="G93" s="85">
        <f t="shared" ref="G93:Q93" si="2">+IF(G32="y",IF(G$17="y",$C93,IF(G$18="y",$D93,IF(G$19="y",$E93,IF(G$20="y",$F93,0)))),0)</f>
        <v>0</v>
      </c>
      <c r="H93" s="85">
        <f t="shared" si="2"/>
        <v>0</v>
      </c>
      <c r="I93" s="85">
        <f t="shared" si="2"/>
        <v>0</v>
      </c>
      <c r="J93" s="85">
        <f t="shared" si="2"/>
        <v>0</v>
      </c>
      <c r="K93" s="85">
        <f t="shared" si="2"/>
        <v>0</v>
      </c>
      <c r="L93" s="85">
        <f t="shared" si="2"/>
        <v>0</v>
      </c>
      <c r="M93" s="85">
        <f t="shared" si="2"/>
        <v>0</v>
      </c>
      <c r="N93" s="85">
        <f t="shared" si="2"/>
        <v>0</v>
      </c>
      <c r="O93" s="85">
        <f t="shared" si="2"/>
        <v>0</v>
      </c>
      <c r="P93" s="85">
        <f t="shared" si="2"/>
        <v>0</v>
      </c>
      <c r="Q93" s="85">
        <f t="shared" si="2"/>
        <v>0</v>
      </c>
    </row>
    <row r="94" spans="2:17" x14ac:dyDescent="0.3">
      <c r="B94" s="10" t="s">
        <v>140</v>
      </c>
      <c r="C94" s="83">
        <v>-2.0255800000000002</v>
      </c>
      <c r="D94" s="83"/>
      <c r="E94" s="83"/>
      <c r="F94" s="84">
        <v>-0.51321479999999997</v>
      </c>
      <c r="G94" s="85">
        <f t="shared" ref="G94:Q94" si="3">+IF(G33="y",IF(G$17="y",$C94,IF(G$18="y",$D94,IF(G$19="y",$E94,IF(G$20="y",$F94,0)))),0)</f>
        <v>0</v>
      </c>
      <c r="H94" s="85">
        <f t="shared" si="3"/>
        <v>0</v>
      </c>
      <c r="I94" s="85">
        <f t="shared" si="3"/>
        <v>0</v>
      </c>
      <c r="J94" s="85">
        <f t="shared" si="3"/>
        <v>0</v>
      </c>
      <c r="K94" s="85">
        <f t="shared" si="3"/>
        <v>0</v>
      </c>
      <c r="L94" s="85">
        <f t="shared" si="3"/>
        <v>0</v>
      </c>
      <c r="M94" s="85">
        <f t="shared" si="3"/>
        <v>0</v>
      </c>
      <c r="N94" s="85">
        <f t="shared" si="3"/>
        <v>0</v>
      </c>
      <c r="O94" s="85">
        <f t="shared" si="3"/>
        <v>0</v>
      </c>
      <c r="P94" s="85">
        <f t="shared" si="3"/>
        <v>0</v>
      </c>
      <c r="Q94" s="85">
        <f t="shared" si="3"/>
        <v>0</v>
      </c>
    </row>
    <row r="95" spans="2:17" x14ac:dyDescent="0.3">
      <c r="B95" s="10" t="s">
        <v>141</v>
      </c>
      <c r="C95" s="83"/>
      <c r="D95" s="83">
        <v>0.31593860000000001</v>
      </c>
      <c r="E95" s="83">
        <v>0.88811799999999996</v>
      </c>
      <c r="F95" s="84">
        <v>0.49341659999999998</v>
      </c>
      <c r="G95" s="85">
        <f t="shared" ref="G95:Q95" si="4">+IF(G34="y",IF(G$17="y",$C95,IF(G$18="y",$D95,IF(G$19="y",$E95,IF(G$20="y",$F95,0)))),0)</f>
        <v>0</v>
      </c>
      <c r="H95" s="85">
        <f t="shared" si="4"/>
        <v>0</v>
      </c>
      <c r="I95" s="85">
        <f t="shared" si="4"/>
        <v>0</v>
      </c>
      <c r="J95" s="85">
        <f t="shared" si="4"/>
        <v>0</v>
      </c>
      <c r="K95" s="85">
        <f t="shared" si="4"/>
        <v>0</v>
      </c>
      <c r="L95" s="85">
        <f t="shared" si="4"/>
        <v>0</v>
      </c>
      <c r="M95" s="85">
        <f t="shared" si="4"/>
        <v>0</v>
      </c>
      <c r="N95" s="85">
        <f t="shared" si="4"/>
        <v>0</v>
      </c>
      <c r="O95" s="85">
        <f t="shared" si="4"/>
        <v>0</v>
      </c>
      <c r="P95" s="85">
        <f t="shared" si="4"/>
        <v>0</v>
      </c>
      <c r="Q95" s="85">
        <f t="shared" si="4"/>
        <v>0</v>
      </c>
    </row>
    <row r="96" spans="2:17" x14ac:dyDescent="0.3">
      <c r="B96" s="10" t="s">
        <v>0</v>
      </c>
      <c r="C96" s="83">
        <v>0.61611389999999999</v>
      </c>
      <c r="D96" s="83">
        <v>0.33669329999999997</v>
      </c>
      <c r="E96" s="83">
        <v>0.39825529999999998</v>
      </c>
      <c r="F96" s="84">
        <v>0.37150260000000002</v>
      </c>
      <c r="G96" s="85">
        <f t="shared" ref="G96:Q96" si="5">+IF(G35="y",IF(G$17="y",$C96,IF(G$18="y",$D96,IF(G$19="y",$E96,IF(G$20="y",$F96,0)))),0)</f>
        <v>0</v>
      </c>
      <c r="H96" s="85">
        <f t="shared" si="5"/>
        <v>0</v>
      </c>
      <c r="I96" s="85">
        <f t="shared" si="5"/>
        <v>0</v>
      </c>
      <c r="J96" s="85">
        <f t="shared" si="5"/>
        <v>0</v>
      </c>
      <c r="K96" s="85">
        <f t="shared" si="5"/>
        <v>0</v>
      </c>
      <c r="L96" s="85">
        <f t="shared" si="5"/>
        <v>0</v>
      </c>
      <c r="M96" s="85">
        <f t="shared" si="5"/>
        <v>0</v>
      </c>
      <c r="N96" s="85">
        <f t="shared" si="5"/>
        <v>0</v>
      </c>
      <c r="O96" s="85">
        <f t="shared" si="5"/>
        <v>0</v>
      </c>
      <c r="P96" s="85">
        <f t="shared" si="5"/>
        <v>0</v>
      </c>
      <c r="Q96" s="85">
        <f t="shared" si="5"/>
        <v>0</v>
      </c>
    </row>
    <row r="97" spans="2:17" x14ac:dyDescent="0.3">
      <c r="B97" s="10" t="s">
        <v>142</v>
      </c>
      <c r="C97" s="83">
        <v>0.36683329999999997</v>
      </c>
      <c r="D97" s="83">
        <v>-0.47490310000000002</v>
      </c>
      <c r="E97" s="83">
        <v>-0.23985770000000001</v>
      </c>
      <c r="F97" s="84">
        <v>-0.50264880000000001</v>
      </c>
      <c r="G97" s="85">
        <f t="shared" ref="G97:Q97" si="6">+IF(G36="y",IF(G$17="y",$C97,IF(G$18="y",$D97,IF(G$19="y",$E97,IF(G$20="y",$F97,0)))),0)</f>
        <v>0</v>
      </c>
      <c r="H97" s="85">
        <f t="shared" si="6"/>
        <v>0</v>
      </c>
      <c r="I97" s="85">
        <f t="shared" si="6"/>
        <v>0</v>
      </c>
      <c r="J97" s="85">
        <f t="shared" si="6"/>
        <v>0</v>
      </c>
      <c r="K97" s="85">
        <f t="shared" si="6"/>
        <v>0</v>
      </c>
      <c r="L97" s="85">
        <f t="shared" si="6"/>
        <v>0</v>
      </c>
      <c r="M97" s="85">
        <f t="shared" si="6"/>
        <v>0</v>
      </c>
      <c r="N97" s="85">
        <f t="shared" si="6"/>
        <v>0</v>
      </c>
      <c r="O97" s="85">
        <f t="shared" si="6"/>
        <v>0</v>
      </c>
      <c r="P97" s="85">
        <f t="shared" si="6"/>
        <v>0</v>
      </c>
      <c r="Q97" s="85">
        <f t="shared" si="6"/>
        <v>0</v>
      </c>
    </row>
    <row r="98" spans="2:17" x14ac:dyDescent="0.3">
      <c r="B98" s="10" t="s">
        <v>143</v>
      </c>
      <c r="C98" s="83"/>
      <c r="D98" s="83"/>
      <c r="E98" s="83">
        <v>-0.63044610000000001</v>
      </c>
      <c r="F98" s="84"/>
      <c r="G98" s="85">
        <f t="shared" ref="G98:Q98" si="7">+IF(G37="y",IF(G$17="y",$C98,IF(G$18="y",$D98,IF(G$19="y",$E98,IF(G$20="y",$F98,0)))),0)</f>
        <v>0</v>
      </c>
      <c r="H98" s="85">
        <f t="shared" si="7"/>
        <v>0</v>
      </c>
      <c r="I98" s="85">
        <f t="shared" si="7"/>
        <v>0</v>
      </c>
      <c r="J98" s="85">
        <f t="shared" si="7"/>
        <v>0</v>
      </c>
      <c r="K98" s="85">
        <f t="shared" si="7"/>
        <v>0</v>
      </c>
      <c r="L98" s="85">
        <f t="shared" si="7"/>
        <v>0</v>
      </c>
      <c r="M98" s="85">
        <f t="shared" si="7"/>
        <v>0</v>
      </c>
      <c r="N98" s="85">
        <f t="shared" si="7"/>
        <v>0</v>
      </c>
      <c r="O98" s="85">
        <f t="shared" si="7"/>
        <v>0</v>
      </c>
      <c r="P98" s="85">
        <f t="shared" si="7"/>
        <v>0</v>
      </c>
      <c r="Q98" s="85">
        <f t="shared" si="7"/>
        <v>0</v>
      </c>
    </row>
    <row r="99" spans="2:17" x14ac:dyDescent="0.3">
      <c r="B99" s="10" t="s">
        <v>144</v>
      </c>
      <c r="C99" s="83">
        <v>1.3000119999999999</v>
      </c>
      <c r="D99" s="83">
        <v>1.4682550000000001</v>
      </c>
      <c r="E99" s="83">
        <v>0.93604279999999995</v>
      </c>
      <c r="F99" s="84">
        <v>1.3184340000000001</v>
      </c>
      <c r="G99" s="85">
        <f t="shared" ref="G99:Q99" si="8">+IF(G38="y",IF(G$17="y",$C99,IF(G$18="y",$D99,IF(G$19="y",$E99,IF(G$20="y",$F99,0)))),0)</f>
        <v>0</v>
      </c>
      <c r="H99" s="85">
        <f t="shared" si="8"/>
        <v>0</v>
      </c>
      <c r="I99" s="85">
        <f t="shared" si="8"/>
        <v>0</v>
      </c>
      <c r="J99" s="85">
        <f t="shared" si="8"/>
        <v>0</v>
      </c>
      <c r="K99" s="85">
        <f t="shared" si="8"/>
        <v>0</v>
      </c>
      <c r="L99" s="85">
        <f t="shared" si="8"/>
        <v>0</v>
      </c>
      <c r="M99" s="85">
        <f t="shared" si="8"/>
        <v>0</v>
      </c>
      <c r="N99" s="85">
        <f t="shared" si="8"/>
        <v>0</v>
      </c>
      <c r="O99" s="85">
        <f t="shared" si="8"/>
        <v>0</v>
      </c>
      <c r="P99" s="85">
        <f t="shared" si="8"/>
        <v>0</v>
      </c>
      <c r="Q99" s="85">
        <f t="shared" si="8"/>
        <v>0</v>
      </c>
    </row>
    <row r="100" spans="2:17" x14ac:dyDescent="0.3">
      <c r="B100" s="10" t="s">
        <v>145</v>
      </c>
      <c r="C100" s="83">
        <v>-0.77621289999999998</v>
      </c>
      <c r="D100" s="83">
        <v>0.45420890000000003</v>
      </c>
      <c r="E100" s="83">
        <v>-0.38722590000000001</v>
      </c>
      <c r="F100" s="84"/>
      <c r="G100" s="85">
        <f t="shared" ref="G100:Q100" si="9">+IF(G39="y",IF(G$17="y",$C100,IF(G$18="y",$D100,IF(G$19="y",$E100,IF(G$20="y",$F100,0)))),0)</f>
        <v>0</v>
      </c>
      <c r="H100" s="85">
        <f t="shared" si="9"/>
        <v>0</v>
      </c>
      <c r="I100" s="85">
        <f t="shared" si="9"/>
        <v>0</v>
      </c>
      <c r="J100" s="85">
        <f t="shared" si="9"/>
        <v>0</v>
      </c>
      <c r="K100" s="85">
        <f t="shared" si="9"/>
        <v>0</v>
      </c>
      <c r="L100" s="85">
        <f t="shared" si="9"/>
        <v>0</v>
      </c>
      <c r="M100" s="85">
        <f t="shared" si="9"/>
        <v>0</v>
      </c>
      <c r="N100" s="85">
        <f t="shared" si="9"/>
        <v>0</v>
      </c>
      <c r="O100" s="85">
        <f t="shared" si="9"/>
        <v>0</v>
      </c>
      <c r="P100" s="85">
        <f t="shared" si="9"/>
        <v>0</v>
      </c>
      <c r="Q100" s="85">
        <f t="shared" si="9"/>
        <v>0</v>
      </c>
    </row>
    <row r="101" spans="2:17" x14ac:dyDescent="0.3">
      <c r="B101" s="10" t="s">
        <v>146</v>
      </c>
      <c r="C101" s="83">
        <v>2.7878059999999998</v>
      </c>
      <c r="D101" s="83"/>
      <c r="E101" s="83"/>
      <c r="F101" s="84">
        <v>0.64765550000000005</v>
      </c>
      <c r="G101" s="85">
        <f t="shared" ref="G101:Q101" si="10">+IF(G40="y",IF(G$17="y",$C101,IF(G$18="y",$D101,IF(G$19="y",$E101,IF(G$20="y",$F101,0)))),0)</f>
        <v>0</v>
      </c>
      <c r="H101" s="85">
        <f t="shared" si="10"/>
        <v>0</v>
      </c>
      <c r="I101" s="85">
        <f t="shared" si="10"/>
        <v>0</v>
      </c>
      <c r="J101" s="85">
        <f t="shared" si="10"/>
        <v>0</v>
      </c>
      <c r="K101" s="85">
        <f t="shared" si="10"/>
        <v>0</v>
      </c>
      <c r="L101" s="85">
        <f t="shared" si="10"/>
        <v>0</v>
      </c>
      <c r="M101" s="85">
        <f t="shared" si="10"/>
        <v>0</v>
      </c>
      <c r="N101" s="85">
        <f t="shared" si="10"/>
        <v>0</v>
      </c>
      <c r="O101" s="85">
        <f t="shared" si="10"/>
        <v>0</v>
      </c>
      <c r="P101" s="85">
        <f t="shared" si="10"/>
        <v>0</v>
      </c>
      <c r="Q101" s="85">
        <f t="shared" si="10"/>
        <v>0</v>
      </c>
    </row>
    <row r="102" spans="2:17" x14ac:dyDescent="0.3">
      <c r="B102" s="10" t="s">
        <v>147</v>
      </c>
      <c r="C102" s="83"/>
      <c r="D102" s="83">
        <v>-0.93469040000000003</v>
      </c>
      <c r="E102" s="83">
        <v>1.0047809999999999</v>
      </c>
      <c r="F102" s="84"/>
      <c r="G102" s="85">
        <f t="shared" ref="G102:Q102" si="11">+IF(G41="y",IF(G$17="y",$C102,IF(G$18="y",$D102,IF(G$19="y",$E102,IF(G$20="y",$F102,0)))),0)</f>
        <v>0</v>
      </c>
      <c r="H102" s="85">
        <f t="shared" si="11"/>
        <v>0</v>
      </c>
      <c r="I102" s="85">
        <f t="shared" si="11"/>
        <v>0</v>
      </c>
      <c r="J102" s="85">
        <f t="shared" si="11"/>
        <v>0</v>
      </c>
      <c r="K102" s="85">
        <f t="shared" si="11"/>
        <v>0</v>
      </c>
      <c r="L102" s="85">
        <f t="shared" si="11"/>
        <v>0</v>
      </c>
      <c r="M102" s="85">
        <f t="shared" si="11"/>
        <v>0</v>
      </c>
      <c r="N102" s="85">
        <f t="shared" si="11"/>
        <v>0</v>
      </c>
      <c r="O102" s="85">
        <f t="shared" si="11"/>
        <v>0</v>
      </c>
      <c r="P102" s="85">
        <f t="shared" si="11"/>
        <v>0</v>
      </c>
      <c r="Q102" s="85">
        <f t="shared" si="11"/>
        <v>0</v>
      </c>
    </row>
    <row r="103" spans="2:17" x14ac:dyDescent="0.3">
      <c r="B103" s="10" t="s">
        <v>148</v>
      </c>
      <c r="C103" s="83"/>
      <c r="D103" s="83"/>
      <c r="E103" s="83">
        <v>0.61162369999999999</v>
      </c>
      <c r="F103" s="84"/>
      <c r="G103" s="85">
        <f t="shared" ref="G103:Q103" si="12">+IF(G42="y",IF(G$17="y",$C103,IF(G$18="y",$D103,IF(G$19="y",$E103,IF(G$20="y",$F103,0)))),0)</f>
        <v>0</v>
      </c>
      <c r="H103" s="85">
        <f t="shared" si="12"/>
        <v>0</v>
      </c>
      <c r="I103" s="85">
        <f t="shared" si="12"/>
        <v>0</v>
      </c>
      <c r="J103" s="85">
        <f t="shared" si="12"/>
        <v>0</v>
      </c>
      <c r="K103" s="85">
        <f t="shared" si="12"/>
        <v>0</v>
      </c>
      <c r="L103" s="85">
        <f t="shared" si="12"/>
        <v>0</v>
      </c>
      <c r="M103" s="85">
        <f t="shared" si="12"/>
        <v>0</v>
      </c>
      <c r="N103" s="85">
        <f t="shared" si="12"/>
        <v>0</v>
      </c>
      <c r="O103" s="85">
        <f t="shared" si="12"/>
        <v>0</v>
      </c>
      <c r="P103" s="85">
        <f t="shared" si="12"/>
        <v>0</v>
      </c>
      <c r="Q103" s="85">
        <f t="shared" si="12"/>
        <v>0</v>
      </c>
    </row>
    <row r="104" spans="2:17" x14ac:dyDescent="0.3">
      <c r="B104" s="10" t="s">
        <v>149</v>
      </c>
      <c r="C104" s="83">
        <v>0.52003840000000001</v>
      </c>
      <c r="D104" s="83"/>
      <c r="E104" s="83"/>
      <c r="F104" s="84">
        <v>-0.59242110000000003</v>
      </c>
      <c r="G104" s="85">
        <f t="shared" ref="G104:Q104" si="13">+IF(G43="y",IF(G$17="y",$C104,IF(G$18="y",$D104,IF(G$19="y",$E104,IF(G$20="y",$F104,0)))),0)</f>
        <v>0</v>
      </c>
      <c r="H104" s="85">
        <f t="shared" si="13"/>
        <v>0</v>
      </c>
      <c r="I104" s="85">
        <f t="shared" si="13"/>
        <v>0</v>
      </c>
      <c r="J104" s="85">
        <f t="shared" si="13"/>
        <v>0</v>
      </c>
      <c r="K104" s="85">
        <f t="shared" si="13"/>
        <v>0</v>
      </c>
      <c r="L104" s="85">
        <f t="shared" si="13"/>
        <v>0</v>
      </c>
      <c r="M104" s="85">
        <f t="shared" si="13"/>
        <v>0</v>
      </c>
      <c r="N104" s="85">
        <f t="shared" si="13"/>
        <v>0</v>
      </c>
      <c r="O104" s="85">
        <f t="shared" si="13"/>
        <v>0</v>
      </c>
      <c r="P104" s="85">
        <f t="shared" si="13"/>
        <v>0</v>
      </c>
      <c r="Q104" s="85">
        <f t="shared" si="13"/>
        <v>0</v>
      </c>
    </row>
    <row r="105" spans="2:17" x14ac:dyDescent="0.3">
      <c r="B105" s="10" t="s">
        <v>150</v>
      </c>
      <c r="C105" s="83">
        <v>1.5833200000000001</v>
      </c>
      <c r="D105" s="83">
        <v>1.351672</v>
      </c>
      <c r="E105" s="83">
        <v>-6.4851210000000004</v>
      </c>
      <c r="F105" s="84">
        <v>-0.81896720000000001</v>
      </c>
      <c r="G105" s="85">
        <f t="shared" ref="G105:Q105" si="14">+IF(G44="y",IF(G$17="y",$C105,IF(G$18="y",$D105,IF(G$19="y",$E105,IF(G$20="y",$F105,0)))),0)</f>
        <v>0</v>
      </c>
      <c r="H105" s="85">
        <f t="shared" si="14"/>
        <v>0</v>
      </c>
      <c r="I105" s="85">
        <f t="shared" si="14"/>
        <v>0</v>
      </c>
      <c r="J105" s="85">
        <f t="shared" si="14"/>
        <v>0</v>
      </c>
      <c r="K105" s="85">
        <f t="shared" si="14"/>
        <v>0</v>
      </c>
      <c r="L105" s="85">
        <f t="shared" si="14"/>
        <v>0</v>
      </c>
      <c r="M105" s="85">
        <f t="shared" si="14"/>
        <v>0</v>
      </c>
      <c r="N105" s="85">
        <f t="shared" si="14"/>
        <v>0</v>
      </c>
      <c r="O105" s="85">
        <f t="shared" si="14"/>
        <v>0</v>
      </c>
      <c r="P105" s="85">
        <f t="shared" si="14"/>
        <v>0</v>
      </c>
      <c r="Q105" s="85">
        <f t="shared" si="14"/>
        <v>0</v>
      </c>
    </row>
    <row r="106" spans="2:17" x14ac:dyDescent="0.3">
      <c r="B106" s="10" t="s">
        <v>64</v>
      </c>
      <c r="C106" s="83">
        <v>0.71827669999999999</v>
      </c>
      <c r="D106" s="83">
        <v>0.4674065</v>
      </c>
      <c r="E106" s="83">
        <v>1.172871</v>
      </c>
      <c r="F106" s="84">
        <v>0.1165978</v>
      </c>
      <c r="G106" s="85">
        <f t="shared" ref="G106:Q106" si="15">+IF(G45="y",IF(G$17="y",$C106,IF(G$18="y",$D106,IF(G$19="y",$E106,IF(G$20="y",$F106,0)))),0)</f>
        <v>0</v>
      </c>
      <c r="H106" s="85">
        <f t="shared" si="15"/>
        <v>0</v>
      </c>
      <c r="I106" s="85">
        <f t="shared" si="15"/>
        <v>0</v>
      </c>
      <c r="J106" s="85">
        <f t="shared" si="15"/>
        <v>0</v>
      </c>
      <c r="K106" s="85">
        <f t="shared" si="15"/>
        <v>0</v>
      </c>
      <c r="L106" s="85">
        <f t="shared" si="15"/>
        <v>0</v>
      </c>
      <c r="M106" s="85">
        <f t="shared" si="15"/>
        <v>0</v>
      </c>
      <c r="N106" s="85">
        <f t="shared" si="15"/>
        <v>0</v>
      </c>
      <c r="O106" s="85">
        <f t="shared" si="15"/>
        <v>0</v>
      </c>
      <c r="P106" s="85">
        <f t="shared" si="15"/>
        <v>0</v>
      </c>
      <c r="Q106" s="85">
        <f t="shared" si="15"/>
        <v>0</v>
      </c>
    </row>
    <row r="107" spans="2:17" x14ac:dyDescent="0.3">
      <c r="B107" s="10" t="s">
        <v>11</v>
      </c>
      <c r="C107" s="83">
        <v>-3.1617440000000001</v>
      </c>
      <c r="D107" s="83">
        <v>-1.7828660000000001</v>
      </c>
      <c r="E107" s="83">
        <v>-1.4541390000000001</v>
      </c>
      <c r="F107" s="84">
        <v>-1.953586</v>
      </c>
      <c r="G107" s="85">
        <f t="shared" ref="G107:Q107" si="16">+IF(G46="y",IF(G$17="y",$C107,IF(G$18="y",$D107,IF(G$19="y",$E107,IF(G$20="y",$F107,0)))),0)</f>
        <v>0</v>
      </c>
      <c r="H107" s="85">
        <f t="shared" si="16"/>
        <v>0</v>
      </c>
      <c r="I107" s="85">
        <f t="shared" si="16"/>
        <v>0</v>
      </c>
      <c r="J107" s="85">
        <f t="shared" si="16"/>
        <v>0</v>
      </c>
      <c r="K107" s="85">
        <f t="shared" si="16"/>
        <v>0</v>
      </c>
      <c r="L107" s="85">
        <f t="shared" si="16"/>
        <v>0</v>
      </c>
      <c r="M107" s="85">
        <f t="shared" si="16"/>
        <v>0</v>
      </c>
      <c r="N107" s="85">
        <f t="shared" si="16"/>
        <v>0</v>
      </c>
      <c r="O107" s="85">
        <f t="shared" si="16"/>
        <v>0</v>
      </c>
      <c r="P107" s="85">
        <f t="shared" si="16"/>
        <v>0</v>
      </c>
      <c r="Q107" s="85">
        <f t="shared" si="16"/>
        <v>0</v>
      </c>
    </row>
    <row r="108" spans="2:17" x14ac:dyDescent="0.3">
      <c r="B108" s="10" t="s">
        <v>4</v>
      </c>
      <c r="C108" s="83">
        <v>1.081313</v>
      </c>
      <c r="D108" s="83">
        <v>-1.2922439999999999</v>
      </c>
      <c r="E108" s="83">
        <v>-0.43808249999999999</v>
      </c>
      <c r="F108" s="84">
        <v>-0.34285130000000003</v>
      </c>
      <c r="G108" s="85">
        <f t="shared" ref="G108:Q108" si="17">+IF(G47="y",IF(G$17="y",$C108,IF(G$18="y",$D108,IF(G$19="y",$E108,IF(G$20="y",$F108,0)))),0)</f>
        <v>0</v>
      </c>
      <c r="H108" s="85">
        <f t="shared" si="17"/>
        <v>0</v>
      </c>
      <c r="I108" s="85">
        <f t="shared" si="17"/>
        <v>0</v>
      </c>
      <c r="J108" s="85">
        <f t="shared" si="17"/>
        <v>0</v>
      </c>
      <c r="K108" s="85">
        <f t="shared" si="17"/>
        <v>0</v>
      </c>
      <c r="L108" s="85">
        <f t="shared" si="17"/>
        <v>0</v>
      </c>
      <c r="M108" s="85">
        <f t="shared" si="17"/>
        <v>0</v>
      </c>
      <c r="N108" s="85">
        <f t="shared" si="17"/>
        <v>0</v>
      </c>
      <c r="O108" s="85">
        <f t="shared" si="17"/>
        <v>0</v>
      </c>
      <c r="P108" s="85">
        <f t="shared" si="17"/>
        <v>0</v>
      </c>
      <c r="Q108" s="85">
        <f t="shared" si="17"/>
        <v>0</v>
      </c>
    </row>
    <row r="109" spans="2:17" x14ac:dyDescent="0.3">
      <c r="B109" s="10" t="s">
        <v>151</v>
      </c>
      <c r="C109" s="83">
        <v>0.29998370000000002</v>
      </c>
      <c r="D109" s="83">
        <v>0.37486700000000001</v>
      </c>
      <c r="E109" s="83">
        <v>-0.39726689999999998</v>
      </c>
      <c r="F109" s="84">
        <v>0.88589150000000005</v>
      </c>
      <c r="G109" s="85">
        <f t="shared" ref="G109:Q109" si="18">+IF(G48="y",IF(G$17="y",$C109,IF(G$18="y",$D109,IF(G$19="y",$E109,IF(G$20="y",$F109,0)))),0)</f>
        <v>0</v>
      </c>
      <c r="H109" s="85">
        <f t="shared" si="18"/>
        <v>0</v>
      </c>
      <c r="I109" s="85">
        <f t="shared" si="18"/>
        <v>0</v>
      </c>
      <c r="J109" s="85">
        <f t="shared" si="18"/>
        <v>0</v>
      </c>
      <c r="K109" s="85">
        <f t="shared" si="18"/>
        <v>0</v>
      </c>
      <c r="L109" s="85">
        <f t="shared" si="18"/>
        <v>0</v>
      </c>
      <c r="M109" s="85">
        <f t="shared" si="18"/>
        <v>0</v>
      </c>
      <c r="N109" s="85">
        <f t="shared" si="18"/>
        <v>0</v>
      </c>
      <c r="O109" s="85">
        <f t="shared" si="18"/>
        <v>0</v>
      </c>
      <c r="P109" s="85">
        <f t="shared" si="18"/>
        <v>0</v>
      </c>
      <c r="Q109" s="85">
        <f t="shared" si="18"/>
        <v>0</v>
      </c>
    </row>
    <row r="110" spans="2:17" x14ac:dyDescent="0.3">
      <c r="B110" s="10" t="s">
        <v>152</v>
      </c>
      <c r="C110" s="83">
        <v>-0.29322700000000002</v>
      </c>
      <c r="D110" s="83"/>
      <c r="E110" s="83">
        <v>-0.43729109999999999</v>
      </c>
      <c r="F110" s="84">
        <v>-0.39185019999999998</v>
      </c>
      <c r="G110" s="85">
        <f t="shared" ref="G110:Q110" si="19">+IF(G49="y",IF(G$17="y",$C110,IF(G$18="y",$D110,IF(G$19="y",$E110,IF(G$20="y",$F110,0)))),0)</f>
        <v>0</v>
      </c>
      <c r="H110" s="85">
        <f t="shared" si="19"/>
        <v>0</v>
      </c>
      <c r="I110" s="85">
        <f t="shared" si="19"/>
        <v>0</v>
      </c>
      <c r="J110" s="85">
        <f t="shared" si="19"/>
        <v>0</v>
      </c>
      <c r="K110" s="85">
        <f t="shared" si="19"/>
        <v>0</v>
      </c>
      <c r="L110" s="85">
        <f t="shared" si="19"/>
        <v>0</v>
      </c>
      <c r="M110" s="85">
        <f t="shared" si="19"/>
        <v>0</v>
      </c>
      <c r="N110" s="85">
        <f t="shared" si="19"/>
        <v>0</v>
      </c>
      <c r="O110" s="85">
        <f t="shared" si="19"/>
        <v>0</v>
      </c>
      <c r="P110" s="85">
        <f t="shared" si="19"/>
        <v>0</v>
      </c>
      <c r="Q110" s="85">
        <f t="shared" si="19"/>
        <v>0</v>
      </c>
    </row>
    <row r="111" spans="2:17" x14ac:dyDescent="0.3">
      <c r="B111" s="10" t="s">
        <v>153</v>
      </c>
      <c r="C111" s="83"/>
      <c r="D111" s="83">
        <v>-0.806894</v>
      </c>
      <c r="E111" s="83">
        <v>0.40448580000000001</v>
      </c>
      <c r="F111" s="84">
        <v>-0.95370980000000005</v>
      </c>
      <c r="G111" s="85">
        <f t="shared" ref="G111:Q111" si="20">+IF(G50="y",IF(G$17="y",$C111,IF(G$18="y",$D111,IF(G$19="y",$E111,IF(G$20="y",$F111,0)))),0)</f>
        <v>0</v>
      </c>
      <c r="H111" s="85">
        <f t="shared" si="20"/>
        <v>0</v>
      </c>
      <c r="I111" s="85">
        <f t="shared" si="20"/>
        <v>0</v>
      </c>
      <c r="J111" s="85">
        <f t="shared" si="20"/>
        <v>0</v>
      </c>
      <c r="K111" s="85">
        <f t="shared" si="20"/>
        <v>0</v>
      </c>
      <c r="L111" s="85">
        <f t="shared" si="20"/>
        <v>0</v>
      </c>
      <c r="M111" s="85">
        <f t="shared" si="20"/>
        <v>0</v>
      </c>
      <c r="N111" s="85">
        <f t="shared" si="20"/>
        <v>0</v>
      </c>
      <c r="O111" s="85">
        <f t="shared" si="20"/>
        <v>0</v>
      </c>
      <c r="P111" s="85">
        <f t="shared" si="20"/>
        <v>0</v>
      </c>
      <c r="Q111" s="85">
        <f t="shared" si="20"/>
        <v>0</v>
      </c>
    </row>
    <row r="112" spans="2:17" x14ac:dyDescent="0.3">
      <c r="B112" s="10" t="s">
        <v>154</v>
      </c>
      <c r="C112" s="83"/>
      <c r="D112" s="83">
        <v>1.076335</v>
      </c>
      <c r="E112" s="83">
        <v>-0.20685480000000001</v>
      </c>
      <c r="F112" s="84">
        <v>-1.0357000000000001</v>
      </c>
      <c r="G112" s="85">
        <f t="shared" ref="G112:Q112" si="21">+IF(G51="y",IF(G$17="y",$C112,IF(G$18="y",$D112,IF(G$19="y",$E112,IF(G$20="y",$F112,0)))),0)</f>
        <v>0</v>
      </c>
      <c r="H112" s="85">
        <f t="shared" si="21"/>
        <v>0</v>
      </c>
      <c r="I112" s="85">
        <f t="shared" si="21"/>
        <v>0</v>
      </c>
      <c r="J112" s="85">
        <f t="shared" si="21"/>
        <v>0</v>
      </c>
      <c r="K112" s="85">
        <f t="shared" si="21"/>
        <v>0</v>
      </c>
      <c r="L112" s="85">
        <f t="shared" si="21"/>
        <v>0</v>
      </c>
      <c r="M112" s="85">
        <f t="shared" si="21"/>
        <v>0</v>
      </c>
      <c r="N112" s="85">
        <f t="shared" si="21"/>
        <v>0</v>
      </c>
      <c r="O112" s="85">
        <f t="shared" si="21"/>
        <v>0</v>
      </c>
      <c r="P112" s="85">
        <f t="shared" si="21"/>
        <v>0</v>
      </c>
      <c r="Q112" s="85">
        <f t="shared" si="21"/>
        <v>0</v>
      </c>
    </row>
    <row r="113" spans="2:17" x14ac:dyDescent="0.3">
      <c r="B113" s="10" t="s">
        <v>9</v>
      </c>
      <c r="C113" s="83">
        <v>0.74854430000000005</v>
      </c>
      <c r="D113" s="83">
        <v>0.52415279999999997</v>
      </c>
      <c r="E113" s="83"/>
      <c r="F113" s="84"/>
      <c r="G113" s="85">
        <f t="shared" ref="G113:Q113" si="22">+IF(G52="y",IF(G$17="y",$C113,IF(G$18="y",$D113,IF(G$19="y",$E113,IF(G$20="y",$F113,0)))),0)</f>
        <v>0</v>
      </c>
      <c r="H113" s="85">
        <f t="shared" si="22"/>
        <v>0</v>
      </c>
      <c r="I113" s="85">
        <f t="shared" si="22"/>
        <v>0</v>
      </c>
      <c r="J113" s="85">
        <f t="shared" si="22"/>
        <v>0</v>
      </c>
      <c r="K113" s="85">
        <f t="shared" si="22"/>
        <v>0</v>
      </c>
      <c r="L113" s="85">
        <f t="shared" si="22"/>
        <v>0</v>
      </c>
      <c r="M113" s="85">
        <f t="shared" si="22"/>
        <v>0</v>
      </c>
      <c r="N113" s="85">
        <f t="shared" si="22"/>
        <v>0</v>
      </c>
      <c r="O113" s="85">
        <f t="shared" si="22"/>
        <v>0</v>
      </c>
      <c r="P113" s="85">
        <f t="shared" si="22"/>
        <v>0</v>
      </c>
      <c r="Q113" s="85">
        <f t="shared" si="22"/>
        <v>0</v>
      </c>
    </row>
    <row r="114" spans="2:17" x14ac:dyDescent="0.3">
      <c r="B114" s="10" t="s">
        <v>12</v>
      </c>
      <c r="C114" s="83">
        <v>1.186963</v>
      </c>
      <c r="D114" s="83">
        <v>-1.8894120000000001</v>
      </c>
      <c r="E114" s="83">
        <v>1.863799</v>
      </c>
      <c r="F114" s="84">
        <v>-1.0254259999999999</v>
      </c>
      <c r="G114" s="85">
        <f t="shared" ref="G114:Q114" si="23">+IF(G53="y",IF(G$17="y",$C114,IF(G$18="y",$D114,IF(G$19="y",$E114,IF(G$20="y",$F114,0)))),0)</f>
        <v>0</v>
      </c>
      <c r="H114" s="85">
        <f t="shared" si="23"/>
        <v>0</v>
      </c>
      <c r="I114" s="85">
        <f t="shared" si="23"/>
        <v>0</v>
      </c>
      <c r="J114" s="85">
        <f t="shared" si="23"/>
        <v>0</v>
      </c>
      <c r="K114" s="85">
        <f t="shared" si="23"/>
        <v>0</v>
      </c>
      <c r="L114" s="85">
        <f t="shared" si="23"/>
        <v>0</v>
      </c>
      <c r="M114" s="85">
        <f t="shared" si="23"/>
        <v>0</v>
      </c>
      <c r="N114" s="85">
        <f t="shared" si="23"/>
        <v>0</v>
      </c>
      <c r="O114" s="85">
        <f t="shared" si="23"/>
        <v>0</v>
      </c>
      <c r="P114" s="85">
        <f t="shared" si="23"/>
        <v>0</v>
      </c>
      <c r="Q114" s="85">
        <f t="shared" si="23"/>
        <v>0</v>
      </c>
    </row>
    <row r="115" spans="2:17" x14ac:dyDescent="0.3">
      <c r="B115" s="10" t="s">
        <v>155</v>
      </c>
      <c r="C115" s="83">
        <v>1.6367300000000001E-2</v>
      </c>
      <c r="D115" s="83"/>
      <c r="E115" s="83">
        <v>-1.1319840000000001</v>
      </c>
      <c r="F115" s="84">
        <v>0.74958369999999996</v>
      </c>
      <c r="G115" s="85">
        <f t="shared" ref="G115:Q115" si="24">+IF(G54="y",IF(G$17="y",$C115,IF(G$18="y",$D115,IF(G$19="y",$E115,IF(G$20="y",$F115,0)))),0)</f>
        <v>0</v>
      </c>
      <c r="H115" s="85">
        <f t="shared" si="24"/>
        <v>0</v>
      </c>
      <c r="I115" s="85">
        <f t="shared" si="24"/>
        <v>0</v>
      </c>
      <c r="J115" s="85">
        <f t="shared" si="24"/>
        <v>0</v>
      </c>
      <c r="K115" s="85">
        <f t="shared" si="24"/>
        <v>0</v>
      </c>
      <c r="L115" s="85">
        <f t="shared" si="24"/>
        <v>0</v>
      </c>
      <c r="M115" s="85">
        <f t="shared" si="24"/>
        <v>0</v>
      </c>
      <c r="N115" s="85">
        <f t="shared" si="24"/>
        <v>0</v>
      </c>
      <c r="O115" s="85">
        <f t="shared" si="24"/>
        <v>0</v>
      </c>
      <c r="P115" s="85">
        <f t="shared" si="24"/>
        <v>0</v>
      </c>
      <c r="Q115" s="85">
        <f t="shared" si="24"/>
        <v>0</v>
      </c>
    </row>
    <row r="116" spans="2:17" x14ac:dyDescent="0.3">
      <c r="B116" s="10" t="s">
        <v>156</v>
      </c>
      <c r="C116" s="83">
        <v>-2.3365520000000002</v>
      </c>
      <c r="D116" s="83"/>
      <c r="E116" s="83">
        <v>-2.24465</v>
      </c>
      <c r="F116" s="84">
        <v>0.43059249999999999</v>
      </c>
      <c r="G116" s="85">
        <f t="shared" ref="G116:Q116" si="25">+IF(G55="y",IF(G$17="y",$C116,IF(G$18="y",$D116,IF(G$19="y",$E116,IF(G$20="y",$F116,0)))),0)</f>
        <v>0</v>
      </c>
      <c r="H116" s="85">
        <f t="shared" si="25"/>
        <v>0</v>
      </c>
      <c r="I116" s="85">
        <f t="shared" si="25"/>
        <v>0</v>
      </c>
      <c r="J116" s="85">
        <f t="shared" si="25"/>
        <v>0</v>
      </c>
      <c r="K116" s="85">
        <f t="shared" si="25"/>
        <v>0</v>
      </c>
      <c r="L116" s="85">
        <f t="shared" si="25"/>
        <v>0</v>
      </c>
      <c r="M116" s="85">
        <f t="shared" si="25"/>
        <v>0</v>
      </c>
      <c r="N116" s="85">
        <f t="shared" si="25"/>
        <v>0</v>
      </c>
      <c r="O116" s="85">
        <f t="shared" si="25"/>
        <v>0</v>
      </c>
      <c r="P116" s="85">
        <f t="shared" si="25"/>
        <v>0</v>
      </c>
      <c r="Q116" s="85">
        <f t="shared" si="25"/>
        <v>0</v>
      </c>
    </row>
    <row r="117" spans="2:17" x14ac:dyDescent="0.3">
      <c r="B117" s="10" t="s">
        <v>157</v>
      </c>
      <c r="C117" s="83">
        <v>-5.0881910000000001</v>
      </c>
      <c r="D117" s="83"/>
      <c r="E117" s="83">
        <v>-3.1683699999999999</v>
      </c>
      <c r="F117" s="84">
        <v>0.46949059999999998</v>
      </c>
      <c r="G117" s="85">
        <f t="shared" ref="G117:Q117" si="26">+IF(G56="y",IF(G$17="y",$C117,IF(G$18="y",$D117,IF(G$19="y",$E117,IF(G$20="y",$F117,0)))),0)</f>
        <v>0</v>
      </c>
      <c r="H117" s="85">
        <f t="shared" si="26"/>
        <v>0</v>
      </c>
      <c r="I117" s="85">
        <f t="shared" si="26"/>
        <v>0</v>
      </c>
      <c r="J117" s="85">
        <f t="shared" si="26"/>
        <v>0</v>
      </c>
      <c r="K117" s="85">
        <f t="shared" si="26"/>
        <v>0</v>
      </c>
      <c r="L117" s="85">
        <f t="shared" si="26"/>
        <v>0</v>
      </c>
      <c r="M117" s="85">
        <f t="shared" si="26"/>
        <v>0</v>
      </c>
      <c r="N117" s="85">
        <f t="shared" si="26"/>
        <v>0</v>
      </c>
      <c r="O117" s="85">
        <f t="shared" si="26"/>
        <v>0</v>
      </c>
      <c r="P117" s="85">
        <f t="shared" si="26"/>
        <v>0</v>
      </c>
      <c r="Q117" s="85">
        <f t="shared" si="26"/>
        <v>0</v>
      </c>
    </row>
    <row r="118" spans="2:17" x14ac:dyDescent="0.3">
      <c r="B118" s="10" t="s">
        <v>158</v>
      </c>
      <c r="C118" s="83">
        <v>0.35928909999999997</v>
      </c>
      <c r="D118" s="83"/>
      <c r="E118" s="83">
        <v>-5.2507020000000004</v>
      </c>
      <c r="F118" s="84">
        <v>1.850069</v>
      </c>
      <c r="G118" s="85">
        <f t="shared" ref="G118:Q118" si="27">+IF(G57="y",IF(G$17="y",$C118,IF(G$18="y",$D118,IF(G$19="y",$E118,IF(G$20="y",$F118,0)))),0)</f>
        <v>0</v>
      </c>
      <c r="H118" s="85">
        <f t="shared" si="27"/>
        <v>0</v>
      </c>
      <c r="I118" s="85">
        <f t="shared" si="27"/>
        <v>0</v>
      </c>
      <c r="J118" s="85">
        <f t="shared" si="27"/>
        <v>0</v>
      </c>
      <c r="K118" s="85">
        <f t="shared" si="27"/>
        <v>0</v>
      </c>
      <c r="L118" s="85">
        <f t="shared" si="27"/>
        <v>0</v>
      </c>
      <c r="M118" s="85">
        <f t="shared" si="27"/>
        <v>0</v>
      </c>
      <c r="N118" s="85">
        <f t="shared" si="27"/>
        <v>0</v>
      </c>
      <c r="O118" s="85">
        <f t="shared" si="27"/>
        <v>0</v>
      </c>
      <c r="P118" s="85">
        <f t="shared" si="27"/>
        <v>0</v>
      </c>
      <c r="Q118" s="85">
        <f t="shared" si="27"/>
        <v>0</v>
      </c>
    </row>
    <row r="119" spans="2:17" x14ac:dyDescent="0.3">
      <c r="B119" s="10" t="s">
        <v>159</v>
      </c>
      <c r="C119" s="83">
        <v>-0.22995370000000001</v>
      </c>
      <c r="D119" s="83">
        <v>1.0850649999999999</v>
      </c>
      <c r="E119" s="83"/>
      <c r="F119" s="84"/>
      <c r="G119" s="85">
        <f t="shared" ref="G119:Q119" si="28">+IF(G58="y",IF(G$17="y",$C119,IF(G$18="y",$D119,IF(G$19="y",$E119,IF(G$20="y",$F119,0)))),0)</f>
        <v>0</v>
      </c>
      <c r="H119" s="85">
        <f t="shared" si="28"/>
        <v>0</v>
      </c>
      <c r="I119" s="85">
        <f t="shared" si="28"/>
        <v>0</v>
      </c>
      <c r="J119" s="85">
        <f t="shared" si="28"/>
        <v>0</v>
      </c>
      <c r="K119" s="85">
        <f t="shared" si="28"/>
        <v>0</v>
      </c>
      <c r="L119" s="85">
        <f t="shared" si="28"/>
        <v>0</v>
      </c>
      <c r="M119" s="85">
        <f t="shared" si="28"/>
        <v>0</v>
      </c>
      <c r="N119" s="85">
        <f t="shared" si="28"/>
        <v>0</v>
      </c>
      <c r="O119" s="85">
        <f t="shared" si="28"/>
        <v>0</v>
      </c>
      <c r="P119" s="85">
        <f t="shared" si="28"/>
        <v>0</v>
      </c>
      <c r="Q119" s="85">
        <f t="shared" si="28"/>
        <v>0</v>
      </c>
    </row>
    <row r="120" spans="2:17" x14ac:dyDescent="0.3">
      <c r="B120" s="10" t="s">
        <v>160</v>
      </c>
      <c r="C120" s="83">
        <v>0.46126780000000001</v>
      </c>
      <c r="D120" s="83">
        <v>-1.8422430000000001</v>
      </c>
      <c r="E120" s="83">
        <v>0.27886610000000001</v>
      </c>
      <c r="F120" s="84">
        <v>-0.2256773</v>
      </c>
      <c r="G120" s="85">
        <f t="shared" ref="G120:Q120" si="29">+IF(G59="y",IF(G$17="y",$C120,IF(G$18="y",$D120,IF(G$19="y",$E120,IF(G$20="y",$F120,0)))),0)</f>
        <v>0</v>
      </c>
      <c r="H120" s="85">
        <f t="shared" si="29"/>
        <v>0</v>
      </c>
      <c r="I120" s="85">
        <f t="shared" si="29"/>
        <v>0</v>
      </c>
      <c r="J120" s="85">
        <f t="shared" si="29"/>
        <v>0</v>
      </c>
      <c r="K120" s="85">
        <f t="shared" si="29"/>
        <v>0</v>
      </c>
      <c r="L120" s="85">
        <f t="shared" si="29"/>
        <v>0</v>
      </c>
      <c r="M120" s="85">
        <f t="shared" si="29"/>
        <v>0</v>
      </c>
      <c r="N120" s="85">
        <f t="shared" si="29"/>
        <v>0</v>
      </c>
      <c r="O120" s="85">
        <f t="shared" si="29"/>
        <v>0</v>
      </c>
      <c r="P120" s="85">
        <f t="shared" si="29"/>
        <v>0</v>
      </c>
      <c r="Q120" s="85">
        <f t="shared" si="29"/>
        <v>0</v>
      </c>
    </row>
    <row r="121" spans="2:17" x14ac:dyDescent="0.3">
      <c r="B121" s="10" t="s">
        <v>161</v>
      </c>
      <c r="C121" s="83">
        <v>3.5233300000000002E-2</v>
      </c>
      <c r="D121" s="83"/>
      <c r="E121" s="83"/>
      <c r="F121" s="84">
        <v>1.1345229999999999</v>
      </c>
      <c r="G121" s="85">
        <f t="shared" ref="G121:Q121" si="30">+IF(G60="y",IF(G$17="y",$C121,IF(G$18="y",$D121,IF(G$19="y",$E121,IF(G$20="y",$F121,0)))),0)</f>
        <v>0</v>
      </c>
      <c r="H121" s="85">
        <f t="shared" si="30"/>
        <v>0</v>
      </c>
      <c r="I121" s="85">
        <f t="shared" si="30"/>
        <v>0</v>
      </c>
      <c r="J121" s="85">
        <f t="shared" si="30"/>
        <v>0</v>
      </c>
      <c r="K121" s="85">
        <f t="shared" si="30"/>
        <v>0</v>
      </c>
      <c r="L121" s="85">
        <f t="shared" si="30"/>
        <v>0</v>
      </c>
      <c r="M121" s="85">
        <f t="shared" si="30"/>
        <v>0</v>
      </c>
      <c r="N121" s="85">
        <f t="shared" si="30"/>
        <v>0</v>
      </c>
      <c r="O121" s="85">
        <f t="shared" si="30"/>
        <v>0</v>
      </c>
      <c r="P121" s="85">
        <f t="shared" si="30"/>
        <v>0</v>
      </c>
      <c r="Q121" s="85">
        <f t="shared" si="30"/>
        <v>0</v>
      </c>
    </row>
    <row r="122" spans="2:17" x14ac:dyDescent="0.3">
      <c r="B122" s="10" t="s">
        <v>162</v>
      </c>
      <c r="C122" s="83">
        <v>2.2531910000000002</v>
      </c>
      <c r="D122" s="83"/>
      <c r="E122" s="83"/>
      <c r="F122" s="84"/>
      <c r="G122" s="85">
        <f t="shared" ref="G122:Q122" si="31">+IF(G61="y",IF(G$17="y",$C122,IF(G$18="y",$D122,IF(G$19="y",$E122,IF(G$20="y",$F122,0)))),0)</f>
        <v>0</v>
      </c>
      <c r="H122" s="85">
        <f t="shared" si="31"/>
        <v>0</v>
      </c>
      <c r="I122" s="85">
        <f t="shared" si="31"/>
        <v>0</v>
      </c>
      <c r="J122" s="85">
        <f t="shared" si="31"/>
        <v>0</v>
      </c>
      <c r="K122" s="85">
        <f t="shared" si="31"/>
        <v>0</v>
      </c>
      <c r="L122" s="85">
        <f t="shared" si="31"/>
        <v>0</v>
      </c>
      <c r="M122" s="85">
        <f t="shared" si="31"/>
        <v>0</v>
      </c>
      <c r="N122" s="85">
        <f t="shared" si="31"/>
        <v>0</v>
      </c>
      <c r="O122" s="85">
        <f t="shared" si="31"/>
        <v>0</v>
      </c>
      <c r="P122" s="85">
        <f t="shared" si="31"/>
        <v>0</v>
      </c>
      <c r="Q122" s="85">
        <f t="shared" si="31"/>
        <v>0</v>
      </c>
    </row>
    <row r="123" spans="2:17" x14ac:dyDescent="0.3">
      <c r="B123" s="10" t="s">
        <v>163</v>
      </c>
      <c r="C123" s="83">
        <v>0.33867239999999998</v>
      </c>
      <c r="D123" s="83">
        <v>-1.225438</v>
      </c>
      <c r="E123" s="83">
        <v>-1.195918</v>
      </c>
      <c r="F123" s="84"/>
      <c r="G123" s="85">
        <f t="shared" ref="G123:Q123" si="32">+IF(G62="y",IF(G$17="y",$C123,IF(G$18="y",$D123,IF(G$19="y",$E123,IF(G$20="y",$F123,0)))),0)</f>
        <v>0</v>
      </c>
      <c r="H123" s="85">
        <f t="shared" si="32"/>
        <v>0</v>
      </c>
      <c r="I123" s="85">
        <f t="shared" si="32"/>
        <v>0</v>
      </c>
      <c r="J123" s="85">
        <f t="shared" si="32"/>
        <v>0</v>
      </c>
      <c r="K123" s="85">
        <f t="shared" si="32"/>
        <v>0</v>
      </c>
      <c r="L123" s="85">
        <f t="shared" si="32"/>
        <v>0</v>
      </c>
      <c r="M123" s="85">
        <f t="shared" si="32"/>
        <v>0</v>
      </c>
      <c r="N123" s="85">
        <f t="shared" si="32"/>
        <v>0</v>
      </c>
      <c r="O123" s="85">
        <f t="shared" si="32"/>
        <v>0</v>
      </c>
      <c r="P123" s="85">
        <f t="shared" si="32"/>
        <v>0</v>
      </c>
      <c r="Q123" s="85">
        <f t="shared" si="32"/>
        <v>0</v>
      </c>
    </row>
    <row r="124" spans="2:17" x14ac:dyDescent="0.3">
      <c r="B124" s="10" t="s">
        <v>20</v>
      </c>
      <c r="C124" s="83"/>
      <c r="D124" s="83">
        <v>-0.61999970000000004</v>
      </c>
      <c r="E124" s="83">
        <v>-0.64033790000000002</v>
      </c>
      <c r="F124" s="84"/>
      <c r="G124" s="85">
        <f t="shared" ref="G124:Q124" si="33">+IF(G63="y",IF(G$17="y",$C124,IF(G$18="y",$D124,IF(G$19="y",$E124,IF(G$20="y",$F124,0)))),0)</f>
        <v>0</v>
      </c>
      <c r="H124" s="85">
        <f t="shared" si="33"/>
        <v>0</v>
      </c>
      <c r="I124" s="85">
        <f t="shared" si="33"/>
        <v>0</v>
      </c>
      <c r="J124" s="85">
        <f t="shared" si="33"/>
        <v>0</v>
      </c>
      <c r="K124" s="85">
        <f t="shared" si="33"/>
        <v>0</v>
      </c>
      <c r="L124" s="85">
        <f t="shared" si="33"/>
        <v>0</v>
      </c>
      <c r="M124" s="85">
        <f t="shared" si="33"/>
        <v>0</v>
      </c>
      <c r="N124" s="85">
        <f t="shared" si="33"/>
        <v>0</v>
      </c>
      <c r="O124" s="85">
        <f t="shared" si="33"/>
        <v>0</v>
      </c>
      <c r="P124" s="85">
        <f t="shared" si="33"/>
        <v>0</v>
      </c>
      <c r="Q124" s="85">
        <f t="shared" si="33"/>
        <v>0</v>
      </c>
    </row>
    <row r="125" spans="2:17" x14ac:dyDescent="0.3">
      <c r="B125" s="10" t="s">
        <v>164</v>
      </c>
      <c r="C125" s="83">
        <v>0.52623980000000004</v>
      </c>
      <c r="D125" s="83">
        <v>-1.193406</v>
      </c>
      <c r="E125" s="83"/>
      <c r="F125" s="84">
        <v>-0.48092600000000002</v>
      </c>
      <c r="G125" s="85">
        <f t="shared" ref="G125:Q125" si="34">+IF(G64="y",IF(G$17="y",$C125,IF(G$18="y",$D125,IF(G$19="y",$E125,IF(G$20="y",$F125,0)))),0)</f>
        <v>0</v>
      </c>
      <c r="H125" s="85">
        <f t="shared" si="34"/>
        <v>0</v>
      </c>
      <c r="I125" s="85">
        <f t="shared" si="34"/>
        <v>0</v>
      </c>
      <c r="J125" s="85">
        <f t="shared" si="34"/>
        <v>0</v>
      </c>
      <c r="K125" s="85">
        <f t="shared" si="34"/>
        <v>0</v>
      </c>
      <c r="L125" s="85">
        <f t="shared" si="34"/>
        <v>0</v>
      </c>
      <c r="M125" s="85">
        <f t="shared" si="34"/>
        <v>0</v>
      </c>
      <c r="N125" s="85">
        <f t="shared" si="34"/>
        <v>0</v>
      </c>
      <c r="O125" s="85">
        <f t="shared" si="34"/>
        <v>0</v>
      </c>
      <c r="P125" s="85">
        <f t="shared" si="34"/>
        <v>0</v>
      </c>
      <c r="Q125" s="85">
        <f t="shared" si="34"/>
        <v>0</v>
      </c>
    </row>
    <row r="126" spans="2:17" x14ac:dyDescent="0.3">
      <c r="B126" s="10" t="s">
        <v>7</v>
      </c>
      <c r="C126" s="83">
        <v>-0.45168449999999999</v>
      </c>
      <c r="D126" s="83"/>
      <c r="E126" s="83">
        <v>-1.510688</v>
      </c>
      <c r="F126" s="84"/>
      <c r="G126" s="85">
        <f t="shared" ref="G126:Q126" si="35">+IF(G65="y",IF(G$17="y",$C126,IF(G$18="y",$D126,IF(G$19="y",$E126,IF(G$20="y",$F126,0)))),0)</f>
        <v>0</v>
      </c>
      <c r="H126" s="85">
        <f t="shared" si="35"/>
        <v>0</v>
      </c>
      <c r="I126" s="85">
        <f t="shared" si="35"/>
        <v>0</v>
      </c>
      <c r="J126" s="85">
        <f t="shared" si="35"/>
        <v>0</v>
      </c>
      <c r="K126" s="85">
        <f t="shared" si="35"/>
        <v>0</v>
      </c>
      <c r="L126" s="85">
        <f t="shared" si="35"/>
        <v>0</v>
      </c>
      <c r="M126" s="85">
        <f t="shared" si="35"/>
        <v>0</v>
      </c>
      <c r="N126" s="85">
        <f t="shared" si="35"/>
        <v>0</v>
      </c>
      <c r="O126" s="85">
        <f t="shared" si="35"/>
        <v>0</v>
      </c>
      <c r="P126" s="85">
        <f t="shared" si="35"/>
        <v>0</v>
      </c>
      <c r="Q126" s="85">
        <f t="shared" si="35"/>
        <v>0</v>
      </c>
    </row>
    <row r="127" spans="2:17" x14ac:dyDescent="0.3">
      <c r="B127" s="10" t="s">
        <v>165</v>
      </c>
      <c r="C127" s="83">
        <v>0.88947920000000003</v>
      </c>
      <c r="D127" s="83"/>
      <c r="E127" s="83">
        <v>0.44832880000000003</v>
      </c>
      <c r="F127" s="84">
        <v>0.20525209999999999</v>
      </c>
      <c r="G127" s="85">
        <f t="shared" ref="G127:Q127" si="36">+IF(G66="y",IF(G$17="y",$C127,IF(G$18="y",$D127,IF(G$19="y",$E127,IF(G$20="y",$F127,0)))),0)</f>
        <v>0</v>
      </c>
      <c r="H127" s="85">
        <f t="shared" si="36"/>
        <v>0</v>
      </c>
      <c r="I127" s="85">
        <f t="shared" si="36"/>
        <v>0</v>
      </c>
      <c r="J127" s="85">
        <f t="shared" si="36"/>
        <v>0</v>
      </c>
      <c r="K127" s="85">
        <f t="shared" si="36"/>
        <v>0</v>
      </c>
      <c r="L127" s="85">
        <f t="shared" si="36"/>
        <v>0</v>
      </c>
      <c r="M127" s="85">
        <f t="shared" si="36"/>
        <v>0</v>
      </c>
      <c r="N127" s="85">
        <f t="shared" si="36"/>
        <v>0</v>
      </c>
      <c r="O127" s="85">
        <f t="shared" si="36"/>
        <v>0</v>
      </c>
      <c r="P127" s="85">
        <f t="shared" si="36"/>
        <v>0</v>
      </c>
      <c r="Q127" s="85">
        <f t="shared" si="36"/>
        <v>0</v>
      </c>
    </row>
    <row r="128" spans="2:17" x14ac:dyDescent="0.3">
      <c r="B128" s="10" t="s">
        <v>166</v>
      </c>
      <c r="C128" s="83">
        <v>-0.79955739999999997</v>
      </c>
      <c r="D128" s="83"/>
      <c r="E128" s="83">
        <v>-0.62137359999999997</v>
      </c>
      <c r="F128" s="84">
        <v>0.26670490000000002</v>
      </c>
      <c r="G128" s="85">
        <f t="shared" ref="G128:Q128" si="37">+IF(G67="y",IF(G$17="y",$C128,IF(G$18="y",$D128,IF(G$19="y",$E128,IF(G$20="y",$F128,0)))),0)</f>
        <v>0</v>
      </c>
      <c r="H128" s="85">
        <f t="shared" si="37"/>
        <v>0</v>
      </c>
      <c r="I128" s="85">
        <f t="shared" si="37"/>
        <v>0</v>
      </c>
      <c r="J128" s="85">
        <f t="shared" si="37"/>
        <v>0</v>
      </c>
      <c r="K128" s="85">
        <f t="shared" si="37"/>
        <v>0</v>
      </c>
      <c r="L128" s="85">
        <f t="shared" si="37"/>
        <v>0</v>
      </c>
      <c r="M128" s="85">
        <f t="shared" si="37"/>
        <v>0</v>
      </c>
      <c r="N128" s="85">
        <f t="shared" si="37"/>
        <v>0</v>
      </c>
      <c r="O128" s="85">
        <f t="shared" si="37"/>
        <v>0</v>
      </c>
      <c r="P128" s="85">
        <f t="shared" si="37"/>
        <v>0</v>
      </c>
      <c r="Q128" s="85">
        <f t="shared" si="37"/>
        <v>0</v>
      </c>
    </row>
    <row r="129" spans="2:17" x14ac:dyDescent="0.3">
      <c r="B129" s="10" t="s">
        <v>10</v>
      </c>
      <c r="C129" s="83"/>
      <c r="D129" s="83"/>
      <c r="E129" s="83">
        <v>-0.70511250000000003</v>
      </c>
      <c r="F129" s="84">
        <v>-0.63817380000000001</v>
      </c>
      <c r="G129" s="85">
        <f t="shared" ref="G129:Q129" si="38">+IF(G68="y",IF(G$17="y",$C129,IF(G$18="y",$D129,IF(G$19="y",$E129,IF(G$20="y",$F129,0)))),0)</f>
        <v>0</v>
      </c>
      <c r="H129" s="85">
        <f t="shared" si="38"/>
        <v>0</v>
      </c>
      <c r="I129" s="85">
        <f t="shared" si="38"/>
        <v>0</v>
      </c>
      <c r="J129" s="85">
        <f t="shared" si="38"/>
        <v>0</v>
      </c>
      <c r="K129" s="85">
        <f t="shared" si="38"/>
        <v>0</v>
      </c>
      <c r="L129" s="85">
        <f t="shared" si="38"/>
        <v>0</v>
      </c>
      <c r="M129" s="85">
        <f t="shared" si="38"/>
        <v>0</v>
      </c>
      <c r="N129" s="85">
        <f t="shared" si="38"/>
        <v>0</v>
      </c>
      <c r="O129" s="85">
        <f t="shared" si="38"/>
        <v>0</v>
      </c>
      <c r="P129" s="85">
        <f t="shared" si="38"/>
        <v>0</v>
      </c>
      <c r="Q129" s="85">
        <f t="shared" si="38"/>
        <v>0</v>
      </c>
    </row>
    <row r="130" spans="2:17" x14ac:dyDescent="0.3">
      <c r="B130" s="10" t="s">
        <v>167</v>
      </c>
      <c r="C130" s="83">
        <v>-1.4164079999999999</v>
      </c>
      <c r="D130" s="83"/>
      <c r="E130" s="83"/>
      <c r="F130" s="84">
        <v>0.29971170000000003</v>
      </c>
      <c r="G130" s="85">
        <f t="shared" ref="G130:Q130" si="39">+IF(G69="y",IF(G$17="y",$C130,IF(G$18="y",$D130,IF(G$19="y",$E130,IF(G$20="y",$F130,0)))),0)</f>
        <v>0</v>
      </c>
      <c r="H130" s="85">
        <f t="shared" si="39"/>
        <v>0</v>
      </c>
      <c r="I130" s="85">
        <f t="shared" si="39"/>
        <v>0</v>
      </c>
      <c r="J130" s="85">
        <f t="shared" si="39"/>
        <v>0</v>
      </c>
      <c r="K130" s="85">
        <f t="shared" si="39"/>
        <v>0</v>
      </c>
      <c r="L130" s="85">
        <f t="shared" si="39"/>
        <v>0</v>
      </c>
      <c r="M130" s="85">
        <f t="shared" si="39"/>
        <v>0</v>
      </c>
      <c r="N130" s="85">
        <f t="shared" si="39"/>
        <v>0</v>
      </c>
      <c r="O130" s="85">
        <f t="shared" si="39"/>
        <v>0</v>
      </c>
      <c r="P130" s="85">
        <f t="shared" si="39"/>
        <v>0</v>
      </c>
      <c r="Q130" s="85">
        <f t="shared" si="39"/>
        <v>0</v>
      </c>
    </row>
    <row r="131" spans="2:17" x14ac:dyDescent="0.3">
      <c r="B131" s="10" t="s">
        <v>168</v>
      </c>
      <c r="C131" s="83"/>
      <c r="D131" s="83"/>
      <c r="E131" s="83">
        <v>0.60689059999999995</v>
      </c>
      <c r="F131" s="84">
        <v>0.35509400000000002</v>
      </c>
      <c r="G131" s="85">
        <f t="shared" ref="G131:Q131" si="40">+IF(G70="y",IF(G$17="y",$C131,IF(G$18="y",$D131,IF(G$19="y",$E131,IF(G$20="y",$F131,0)))),0)</f>
        <v>0</v>
      </c>
      <c r="H131" s="85">
        <f t="shared" si="40"/>
        <v>0</v>
      </c>
      <c r="I131" s="85">
        <f t="shared" si="40"/>
        <v>0</v>
      </c>
      <c r="J131" s="85">
        <f t="shared" si="40"/>
        <v>0</v>
      </c>
      <c r="K131" s="85">
        <f t="shared" si="40"/>
        <v>0</v>
      </c>
      <c r="L131" s="85">
        <f t="shared" si="40"/>
        <v>0</v>
      </c>
      <c r="M131" s="85">
        <f t="shared" si="40"/>
        <v>0</v>
      </c>
      <c r="N131" s="85">
        <f t="shared" si="40"/>
        <v>0</v>
      </c>
      <c r="O131" s="85">
        <f t="shared" si="40"/>
        <v>0</v>
      </c>
      <c r="P131" s="85">
        <f t="shared" si="40"/>
        <v>0</v>
      </c>
      <c r="Q131" s="85">
        <f t="shared" si="40"/>
        <v>0</v>
      </c>
    </row>
    <row r="132" spans="2:17" x14ac:dyDescent="0.3">
      <c r="B132" s="10" t="s">
        <v>169</v>
      </c>
      <c r="C132" s="83">
        <v>0.25166460000000002</v>
      </c>
      <c r="D132" s="83"/>
      <c r="E132" s="83"/>
      <c r="F132" s="84">
        <v>-0.17658309999999999</v>
      </c>
      <c r="G132" s="85">
        <f t="shared" ref="G132:Q132" si="41">+IF(G71="y",IF(G$17="y",$C132,IF(G$18="y",$D132,IF(G$19="y",$E132,IF(G$20="y",$F132,0)))),0)</f>
        <v>0</v>
      </c>
      <c r="H132" s="85">
        <f t="shared" si="41"/>
        <v>0</v>
      </c>
      <c r="I132" s="85">
        <f t="shared" si="41"/>
        <v>0</v>
      </c>
      <c r="J132" s="85">
        <f t="shared" si="41"/>
        <v>0</v>
      </c>
      <c r="K132" s="85">
        <f t="shared" si="41"/>
        <v>0</v>
      </c>
      <c r="L132" s="85">
        <f t="shared" si="41"/>
        <v>0</v>
      </c>
      <c r="M132" s="85">
        <f t="shared" si="41"/>
        <v>0</v>
      </c>
      <c r="N132" s="85">
        <f t="shared" si="41"/>
        <v>0</v>
      </c>
      <c r="O132" s="85">
        <f t="shared" si="41"/>
        <v>0</v>
      </c>
      <c r="P132" s="85">
        <f t="shared" si="41"/>
        <v>0</v>
      </c>
      <c r="Q132" s="85">
        <f t="shared" si="41"/>
        <v>0</v>
      </c>
    </row>
    <row r="133" spans="2:17" x14ac:dyDescent="0.3">
      <c r="B133" s="10" t="s">
        <v>170</v>
      </c>
      <c r="C133" s="83">
        <v>-0.53404510000000005</v>
      </c>
      <c r="D133" s="83">
        <v>-0.81330820000000004</v>
      </c>
      <c r="E133" s="83">
        <v>0.51949599999999996</v>
      </c>
      <c r="F133" s="84">
        <v>0.79757549999999999</v>
      </c>
      <c r="G133" s="85">
        <f t="shared" ref="G133:Q133" si="42">+IF(G23="y",IF(G$17="y",$C133,IF(G$18="y",$D133,IF(G$19="y",$E133,IF(G$20="y",$F133,0)))),0)</f>
        <v>0</v>
      </c>
      <c r="H133" s="85">
        <f t="shared" si="42"/>
        <v>0</v>
      </c>
      <c r="I133" s="85">
        <f t="shared" si="42"/>
        <v>0</v>
      </c>
      <c r="J133" s="85">
        <f t="shared" si="42"/>
        <v>0</v>
      </c>
      <c r="K133" s="85">
        <f t="shared" si="42"/>
        <v>0</v>
      </c>
      <c r="L133" s="85">
        <f t="shared" si="42"/>
        <v>0</v>
      </c>
      <c r="M133" s="85">
        <f t="shared" si="42"/>
        <v>0</v>
      </c>
      <c r="N133" s="85">
        <f t="shared" si="42"/>
        <v>0</v>
      </c>
      <c r="O133" s="85">
        <f t="shared" si="42"/>
        <v>0</v>
      </c>
      <c r="P133" s="85">
        <f t="shared" si="42"/>
        <v>0</v>
      </c>
      <c r="Q133" s="85">
        <f t="shared" si="42"/>
        <v>0</v>
      </c>
    </row>
    <row r="134" spans="2:17" x14ac:dyDescent="0.3">
      <c r="B134" s="10" t="s">
        <v>171</v>
      </c>
      <c r="C134" s="83">
        <v>-0.93731940000000002</v>
      </c>
      <c r="D134" s="83">
        <v>0.43874459999999998</v>
      </c>
      <c r="E134" s="83"/>
      <c r="F134" s="84">
        <v>0.17784</v>
      </c>
      <c r="G134" s="85">
        <f t="shared" ref="G134:Q134" si="43">+IF(G24="y",IF(G$17="y",$C134,IF(G$18="y",$D134,IF(G$19="y",$E134,IF(G$20="y",$F134,0)))),0)</f>
        <v>0</v>
      </c>
      <c r="H134" s="85">
        <f t="shared" si="43"/>
        <v>0</v>
      </c>
      <c r="I134" s="85">
        <f t="shared" si="43"/>
        <v>0</v>
      </c>
      <c r="J134" s="85">
        <f t="shared" si="43"/>
        <v>0</v>
      </c>
      <c r="K134" s="85">
        <f t="shared" si="43"/>
        <v>0</v>
      </c>
      <c r="L134" s="85">
        <f t="shared" si="43"/>
        <v>0</v>
      </c>
      <c r="M134" s="85">
        <f t="shared" si="43"/>
        <v>0</v>
      </c>
      <c r="N134" s="85">
        <f t="shared" si="43"/>
        <v>0</v>
      </c>
      <c r="O134" s="85">
        <f t="shared" si="43"/>
        <v>0</v>
      </c>
      <c r="P134" s="85">
        <f t="shared" si="43"/>
        <v>0</v>
      </c>
      <c r="Q134" s="85">
        <f t="shared" si="43"/>
        <v>0</v>
      </c>
    </row>
    <row r="135" spans="2:17" x14ac:dyDescent="0.3">
      <c r="B135" s="10" t="s">
        <v>172</v>
      </c>
      <c r="C135" s="83">
        <v>-0.26767869999999999</v>
      </c>
      <c r="D135" s="83">
        <v>-0.41915449999999999</v>
      </c>
      <c r="E135" s="83">
        <v>-0.1415546</v>
      </c>
      <c r="F135" s="84">
        <v>-7.8799599999999997E-2</v>
      </c>
      <c r="G135" s="85">
        <f t="shared" ref="G135:Q135" si="44">+IF(G$17="y",G26*$C135,IF(G$18="y",G26*$D135,IF(G$19="y",G26*$E135,IF(G$20="y",G26*$F135,0))))</f>
        <v>0</v>
      </c>
      <c r="H135" s="85">
        <f t="shared" si="44"/>
        <v>0</v>
      </c>
      <c r="I135" s="85">
        <f t="shared" si="44"/>
        <v>0</v>
      </c>
      <c r="J135" s="85">
        <f t="shared" si="44"/>
        <v>0</v>
      </c>
      <c r="K135" s="85">
        <f t="shared" si="44"/>
        <v>0</v>
      </c>
      <c r="L135" s="85">
        <f t="shared" si="44"/>
        <v>0</v>
      </c>
      <c r="M135" s="85">
        <f t="shared" si="44"/>
        <v>0</v>
      </c>
      <c r="N135" s="85">
        <f t="shared" si="44"/>
        <v>0</v>
      </c>
      <c r="O135" s="85">
        <f t="shared" si="44"/>
        <v>0</v>
      </c>
      <c r="P135" s="85">
        <f t="shared" si="44"/>
        <v>0</v>
      </c>
      <c r="Q135" s="85">
        <f t="shared" si="44"/>
        <v>0</v>
      </c>
    </row>
    <row r="136" spans="2:17" x14ac:dyDescent="0.3">
      <c r="B136" s="10" t="s">
        <v>173</v>
      </c>
      <c r="C136" s="83">
        <v>-8.8900000000000006E-5</v>
      </c>
      <c r="D136" s="83">
        <v>9.6209999999999993E-3</v>
      </c>
      <c r="E136" s="83">
        <v>-8.3683999999999998E-3</v>
      </c>
      <c r="F136" s="84">
        <v>-7.6943000000000003E-3</v>
      </c>
      <c r="G136" s="85">
        <f t="shared" ref="G136:Q136" si="45">+IF(G$17="y",(G26^2)*$C136,IF(G$18="y",(G26^2)*$D136,IF(G$19="y",(G26^2)*$E136,IF(G$20="y",(G26^2)*$F136,0))))</f>
        <v>0</v>
      </c>
      <c r="H136" s="85">
        <f t="shared" si="45"/>
        <v>0</v>
      </c>
      <c r="I136" s="85">
        <f t="shared" si="45"/>
        <v>0</v>
      </c>
      <c r="J136" s="85">
        <f t="shared" si="45"/>
        <v>0</v>
      </c>
      <c r="K136" s="85">
        <f t="shared" si="45"/>
        <v>0</v>
      </c>
      <c r="L136" s="85">
        <f t="shared" si="45"/>
        <v>0</v>
      </c>
      <c r="M136" s="85">
        <f t="shared" si="45"/>
        <v>0</v>
      </c>
      <c r="N136" s="85">
        <f t="shared" si="45"/>
        <v>0</v>
      </c>
      <c r="O136" s="85">
        <f t="shared" si="45"/>
        <v>0</v>
      </c>
      <c r="P136" s="85">
        <f t="shared" si="45"/>
        <v>0</v>
      </c>
      <c r="Q136" s="85">
        <f t="shared" si="45"/>
        <v>0</v>
      </c>
    </row>
    <row r="137" spans="2:17" x14ac:dyDescent="0.3">
      <c r="B137" s="10" t="s">
        <v>174</v>
      </c>
      <c r="C137" s="83">
        <v>1.3459989999999999</v>
      </c>
      <c r="D137" s="83"/>
      <c r="E137" s="83">
        <v>1.126849</v>
      </c>
      <c r="F137" s="84"/>
      <c r="G137" s="85">
        <f t="shared" ref="G137:Q137" si="46">+IF(G$17="y",G28*$C137,IF(G$18="y",G28*$D137,IF(G$19="y",G28*$E137,IF(G$20="y",G28*$F137,0))))</f>
        <v>0</v>
      </c>
      <c r="H137" s="85">
        <f t="shared" si="46"/>
        <v>0</v>
      </c>
      <c r="I137" s="85">
        <f t="shared" si="46"/>
        <v>0</v>
      </c>
      <c r="J137" s="85">
        <f t="shared" si="46"/>
        <v>0</v>
      </c>
      <c r="K137" s="85">
        <f t="shared" si="46"/>
        <v>0</v>
      </c>
      <c r="L137" s="85">
        <f t="shared" si="46"/>
        <v>0</v>
      </c>
      <c r="M137" s="85">
        <f t="shared" si="46"/>
        <v>0</v>
      </c>
      <c r="N137" s="85">
        <f t="shared" si="46"/>
        <v>0</v>
      </c>
      <c r="O137" s="85">
        <f t="shared" si="46"/>
        <v>0</v>
      </c>
      <c r="P137" s="85">
        <f t="shared" si="46"/>
        <v>0</v>
      </c>
      <c r="Q137" s="85">
        <f t="shared" si="46"/>
        <v>0</v>
      </c>
    </row>
    <row r="138" spans="2:17" x14ac:dyDescent="0.3">
      <c r="B138" s="10" t="s">
        <v>175</v>
      </c>
      <c r="C138" s="83">
        <v>7.7816499999999997E-2</v>
      </c>
      <c r="D138" s="83"/>
      <c r="E138" s="83"/>
      <c r="F138" s="84">
        <v>0.21384800000000001</v>
      </c>
      <c r="G138" s="85">
        <f t="shared" ref="G138:Q138" si="47">+IF(G$17="y",(G28^2)*$C138,IF(G$18="y",(G28^2)*$D138,IF(G$19="y",(G28^2)*$E138,IF(G$20="y",(G28^2)*$F138,0))))</f>
        <v>0</v>
      </c>
      <c r="H138" s="85">
        <f t="shared" si="47"/>
        <v>0</v>
      </c>
      <c r="I138" s="85">
        <f t="shared" si="47"/>
        <v>0</v>
      </c>
      <c r="J138" s="85">
        <f t="shared" si="47"/>
        <v>0</v>
      </c>
      <c r="K138" s="85">
        <f t="shared" si="47"/>
        <v>0</v>
      </c>
      <c r="L138" s="85">
        <f t="shared" si="47"/>
        <v>0</v>
      </c>
      <c r="M138" s="85">
        <f t="shared" si="47"/>
        <v>0</v>
      </c>
      <c r="N138" s="85">
        <f t="shared" si="47"/>
        <v>0</v>
      </c>
      <c r="O138" s="85">
        <f t="shared" si="47"/>
        <v>0</v>
      </c>
      <c r="P138" s="85">
        <f t="shared" si="47"/>
        <v>0</v>
      </c>
      <c r="Q138" s="85">
        <f t="shared" si="47"/>
        <v>0</v>
      </c>
    </row>
    <row r="139" spans="2:17" x14ac:dyDescent="0.3">
      <c r="B139" s="10" t="s">
        <v>176</v>
      </c>
      <c r="C139" s="83"/>
      <c r="D139" s="83">
        <v>0.40061229999999998</v>
      </c>
      <c r="E139" s="83">
        <v>0.39451649999999999</v>
      </c>
      <c r="F139" s="84">
        <v>0.1823554</v>
      </c>
      <c r="G139" s="85">
        <f t="shared" ref="G139:Q139" si="48">+IF(G$17="y",G27*$C139,IF(G$18="y",G27*$D139,IF(G$19="y",G27*$E139,IF(G$20="y",G27*$F139,0))))</f>
        <v>0</v>
      </c>
      <c r="H139" s="85">
        <f t="shared" si="48"/>
        <v>0</v>
      </c>
      <c r="I139" s="85">
        <f t="shared" si="48"/>
        <v>0</v>
      </c>
      <c r="J139" s="85">
        <f t="shared" si="48"/>
        <v>0</v>
      </c>
      <c r="K139" s="85">
        <f t="shared" si="48"/>
        <v>0</v>
      </c>
      <c r="L139" s="85">
        <f t="shared" si="48"/>
        <v>0</v>
      </c>
      <c r="M139" s="85">
        <f t="shared" si="48"/>
        <v>0</v>
      </c>
      <c r="N139" s="85">
        <f t="shared" si="48"/>
        <v>0</v>
      </c>
      <c r="O139" s="85">
        <f t="shared" si="48"/>
        <v>0</v>
      </c>
      <c r="P139" s="85">
        <f t="shared" si="48"/>
        <v>0</v>
      </c>
      <c r="Q139" s="85">
        <f t="shared" si="48"/>
        <v>0</v>
      </c>
    </row>
    <row r="140" spans="2:17" x14ac:dyDescent="0.3">
      <c r="B140" s="10" t="s">
        <v>177</v>
      </c>
      <c r="C140" s="83"/>
      <c r="D140" s="83">
        <v>-6.1663599999999999E-2</v>
      </c>
      <c r="E140" s="83">
        <v>-5.0914000000000001E-2</v>
      </c>
      <c r="F140" s="84">
        <v>-1.96654E-2</v>
      </c>
      <c r="G140" s="85">
        <f t="shared" ref="G140:Q140" si="49">+IF(G$17="y",(G27^2)*$C140,IF(G$18="y",(G27^2)*$D140,IF(G$19="y",(G27^2)*$E140,IF(G$20="y",(G27^2)*$F140,0))))</f>
        <v>0</v>
      </c>
      <c r="H140" s="85">
        <f t="shared" si="49"/>
        <v>0</v>
      </c>
      <c r="I140" s="85">
        <f t="shared" si="49"/>
        <v>0</v>
      </c>
      <c r="J140" s="85">
        <f t="shared" si="49"/>
        <v>0</v>
      </c>
      <c r="K140" s="85">
        <f t="shared" si="49"/>
        <v>0</v>
      </c>
      <c r="L140" s="85">
        <f t="shared" si="49"/>
        <v>0</v>
      </c>
      <c r="M140" s="85">
        <f t="shared" si="49"/>
        <v>0</v>
      </c>
      <c r="N140" s="85">
        <f t="shared" si="49"/>
        <v>0</v>
      </c>
      <c r="O140" s="85">
        <f t="shared" si="49"/>
        <v>0</v>
      </c>
      <c r="P140" s="85">
        <f t="shared" si="49"/>
        <v>0</v>
      </c>
      <c r="Q140" s="85">
        <f t="shared" si="49"/>
        <v>0</v>
      </c>
    </row>
    <row r="141" spans="2:17" x14ac:dyDescent="0.3">
      <c r="B141" s="10" t="s">
        <v>178</v>
      </c>
      <c r="C141" s="83">
        <v>0.1523929</v>
      </c>
      <c r="D141" s="83">
        <v>0.35533609999999999</v>
      </c>
      <c r="E141" s="83">
        <v>2.8052299999999999E-2</v>
      </c>
      <c r="F141" s="84">
        <v>0.10276250000000001</v>
      </c>
      <c r="G141" s="85">
        <f t="shared" ref="G141:Q141" si="50">+IF(G$17="y",G29*$C141,IF(G$18="y",G29*$D141,IF(G$19="y",G29*$E141,IF(G$20="y",G29*$F141,0))))</f>
        <v>0</v>
      </c>
      <c r="H141" s="85">
        <f t="shared" si="50"/>
        <v>0</v>
      </c>
      <c r="I141" s="85">
        <f t="shared" si="50"/>
        <v>0</v>
      </c>
      <c r="J141" s="85">
        <f t="shared" si="50"/>
        <v>0</v>
      </c>
      <c r="K141" s="85">
        <f t="shared" si="50"/>
        <v>0</v>
      </c>
      <c r="L141" s="85">
        <f t="shared" si="50"/>
        <v>0</v>
      </c>
      <c r="M141" s="85">
        <f t="shared" si="50"/>
        <v>0</v>
      </c>
      <c r="N141" s="85">
        <f t="shared" si="50"/>
        <v>0</v>
      </c>
      <c r="O141" s="85">
        <f t="shared" si="50"/>
        <v>0</v>
      </c>
      <c r="P141" s="85">
        <f t="shared" si="50"/>
        <v>0</v>
      </c>
      <c r="Q141" s="85">
        <f t="shared" si="50"/>
        <v>0</v>
      </c>
    </row>
    <row r="142" spans="2:17" x14ac:dyDescent="0.3">
      <c r="B142" s="10" t="s">
        <v>179</v>
      </c>
      <c r="C142" s="83">
        <v>3.9179000000000002E-3</v>
      </c>
      <c r="D142" s="83">
        <v>-3.408E-3</v>
      </c>
      <c r="E142" s="83">
        <v>1.09058E-2</v>
      </c>
      <c r="F142" s="84">
        <v>5.6617999999999998E-3</v>
      </c>
      <c r="G142" s="85">
        <f t="shared" ref="G142:Q142" si="51">+IF(G$17="y",(G29^2)*$C142,IF(G$18="y",(G29^2)*$D142,IF(G$19="y",(G29^2)*$E142,IF(G$20="y",(G29^2)*$F142,0))))</f>
        <v>0</v>
      </c>
      <c r="H142" s="85">
        <f t="shared" si="51"/>
        <v>0</v>
      </c>
      <c r="I142" s="85">
        <f t="shared" si="51"/>
        <v>0</v>
      </c>
      <c r="J142" s="85">
        <f t="shared" si="51"/>
        <v>0</v>
      </c>
      <c r="K142" s="85">
        <f t="shared" si="51"/>
        <v>0</v>
      </c>
      <c r="L142" s="85">
        <f t="shared" si="51"/>
        <v>0</v>
      </c>
      <c r="M142" s="85">
        <f t="shared" si="51"/>
        <v>0</v>
      </c>
      <c r="N142" s="85">
        <f t="shared" si="51"/>
        <v>0</v>
      </c>
      <c r="O142" s="85">
        <f t="shared" si="51"/>
        <v>0</v>
      </c>
      <c r="P142" s="85">
        <f t="shared" si="51"/>
        <v>0</v>
      </c>
      <c r="Q142" s="85">
        <f t="shared" si="51"/>
        <v>0</v>
      </c>
    </row>
    <row r="143" spans="2:17" x14ac:dyDescent="0.3">
      <c r="B143" s="10" t="s">
        <v>46</v>
      </c>
      <c r="C143" s="83">
        <v>-4.09511</v>
      </c>
      <c r="D143" s="83">
        <v>-2.3774790000000001</v>
      </c>
      <c r="E143" s="83">
        <v>-3.8695909999999998</v>
      </c>
      <c r="F143" s="83">
        <v>-3.339982</v>
      </c>
      <c r="G143" s="85">
        <f t="shared" ref="G143:Q143" si="52">+IF(G$17="y",$C143,IF(G$18="y",$D143,IF(G$19="y",$E143,IF(G$20="y",$F143,0))))</f>
        <v>0</v>
      </c>
      <c r="H143" s="85">
        <f t="shared" si="52"/>
        <v>0</v>
      </c>
      <c r="I143" s="85">
        <f t="shared" si="52"/>
        <v>0</v>
      </c>
      <c r="J143" s="85">
        <f t="shared" si="52"/>
        <v>0</v>
      </c>
      <c r="K143" s="85">
        <f t="shared" si="52"/>
        <v>0</v>
      </c>
      <c r="L143" s="85">
        <f t="shared" si="52"/>
        <v>0</v>
      </c>
      <c r="M143" s="85">
        <f t="shared" si="52"/>
        <v>0</v>
      </c>
      <c r="N143" s="85">
        <f t="shared" si="52"/>
        <v>0</v>
      </c>
      <c r="O143" s="85">
        <f t="shared" si="52"/>
        <v>0</v>
      </c>
      <c r="P143" s="85">
        <f t="shared" si="52"/>
        <v>0</v>
      </c>
      <c r="Q143" s="85">
        <f t="shared" si="52"/>
        <v>0</v>
      </c>
    </row>
    <row r="144" spans="2:17" x14ac:dyDescent="0.3">
      <c r="B144" s="10"/>
      <c r="C144" s="10"/>
      <c r="D144" s="10"/>
      <c r="E144" s="10"/>
      <c r="F144" s="10" t="s">
        <v>180</v>
      </c>
      <c r="G144" s="18">
        <f t="shared" ref="G144:Q144" si="53">IF(G$143=0,0,EXP(SUM(G92:G143))/(1+EXP(SUM(G92:G143))))</f>
        <v>0</v>
      </c>
      <c r="H144" s="18">
        <f t="shared" si="53"/>
        <v>0</v>
      </c>
      <c r="I144" s="18">
        <f t="shared" si="53"/>
        <v>0</v>
      </c>
      <c r="J144" s="18">
        <f t="shared" si="53"/>
        <v>0</v>
      </c>
      <c r="K144" s="18">
        <f t="shared" si="53"/>
        <v>0</v>
      </c>
      <c r="L144" s="18">
        <f t="shared" si="53"/>
        <v>0</v>
      </c>
      <c r="M144" s="18">
        <f t="shared" si="53"/>
        <v>0</v>
      </c>
      <c r="N144" s="18">
        <f t="shared" si="53"/>
        <v>0</v>
      </c>
      <c r="O144" s="18">
        <f t="shared" si="53"/>
        <v>0</v>
      </c>
      <c r="P144" s="18">
        <f t="shared" si="53"/>
        <v>0</v>
      </c>
      <c r="Q144" s="18">
        <f t="shared" si="53"/>
        <v>0</v>
      </c>
    </row>
    <row r="145" spans="2:6" x14ac:dyDescent="0.3">
      <c r="B145" s="10"/>
      <c r="C145" s="20"/>
      <c r="D145" s="10"/>
      <c r="E145" s="16"/>
      <c r="F145" s="16"/>
    </row>
  </sheetData>
  <mergeCells count="1">
    <mergeCell ref="C90:F90"/>
  </mergeCells>
  <phoneticPr fontId="12" type="noConversion"/>
  <conditionalFormatting sqref="G14:Q14">
    <cfRule type="cellIs" dxfId="0" priority="1" stopIfTrue="1" operator="between">
      <formula>0.35</formula>
      <formula>1</formula>
    </cfRule>
  </conditionalFormatting>
  <pageMargins left="0.25" right="0.21" top="0.55000000000000004" bottom="0.56999999999999995" header="0.3" footer="0.3"/>
  <pageSetup scale="6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Triage Tool v1</vt:lpstr>
      <vt:lpstr>Triage Tool v2</vt:lpstr>
      <vt:lpstr>'Triage Tool v1'!Print_Area</vt:lpstr>
      <vt:lpstr>'Triage Tool v2'!Print_Area</vt:lpstr>
    </vt:vector>
  </TitlesOfParts>
  <Company>skyhooks-2</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 Sumner</dc:creator>
  <cp:lastModifiedBy>Analyst</cp:lastModifiedBy>
  <cp:lastPrinted>2013-02-06T19:14:01Z</cp:lastPrinted>
  <dcterms:created xsi:type="dcterms:W3CDTF">2010-11-28T22:28:35Z</dcterms:created>
  <dcterms:modified xsi:type="dcterms:W3CDTF">2015-03-23T21:37:42Z</dcterms:modified>
</cp:coreProperties>
</file>